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0" yWindow="32760" windowWidth="19425" windowHeight="1102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<sst xmlns="http://schemas.openxmlformats.org/spreadsheetml/2006/main" count="10148" uniqueCount="5018">
  <si>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</si>
  <si>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</si>
  <si>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</si>
  <si>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</si>
  <si>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</si>
  <si>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</si>
  <si>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</si>
  <si>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</si>
  <si>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</si>
  <si>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</si>
  <si>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</si>
  <si>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</si>
  <si>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</si>
  <si>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</si>
  <si>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</si>
  <si>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</si>
  <si>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</si>
  <si>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</si>
  <si>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</si>
  <si>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</si>
  <si>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</si>
  <si>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</si>
  <si>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</si>
  <si>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</si>
  <si>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</si>
  <si>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</si>
  <si>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</si>
  <si>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</si>
  <si>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</si>
  <si>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</si>
  <si>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</si>
  <si>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</si>
  <si>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</si>
  <si>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</si>
  <si>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</si>
  <si>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</si>
  <si>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</si>
  <si>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</si>
  <si>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</si>
  <si>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</si>
  <si>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</si>
  <si>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</si>
  <si>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</si>
  <si>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</si>
  <si>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</si>
  <si>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</si>
  <si>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</si>
  <si>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</si>
  <si>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</si>
  <si>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</si>
  <si>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</si>
  <si>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</si>
  <si>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</si>
  <si>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</si>
  <si>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</si>
  <si>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</si>
  <si>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</si>
  <si>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</si>
  <si>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</si>
  <si>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</si>
  <si>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</si>
  <si>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</si>
  <si>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</si>
  <si>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</si>
  <si>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</si>
  <si>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</si>
  <si>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</si>
  <si>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</si>
  <si>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</si>
  <si>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</si>
  <si>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</si>
  <si>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</si>
  <si>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</si>
  <si>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</si>
  <si>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</si>
  <si>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</si>
  <si>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</si>
  <si>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</si>
  <si>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</si>
  <si>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</si>
  <si>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</si>
  <si>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</si>
  <si>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</si>
  <si>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</si>
  <si>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</si>
  <si>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</si>
  <si>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</si>
  <si>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</si>
  <si>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</si>
  <si>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</si>
  <si>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</si>
  <si>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</si>
  <si>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</si>
  <si>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</si>
  <si>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</si>
  <si>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</si>
  <si>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</si>
  <si>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</si>
  <si>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</si>
  <si>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</si>
  <si>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</si>
  <si>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</si>
  <si>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</si>
  <si>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</si>
  <si>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</si>
  <si>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</si>
  <si>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</si>
  <si>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</si>
  <si>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</si>
  <si>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</si>
  <si>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</si>
  <si>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</si>
  <si>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</si>
  <si>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</si>
  <si>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</si>
  <si>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</si>
  <si>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</si>
  <si>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</si>
  <si>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</si>
  <si>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</si>
  <si>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</si>
  <si>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</si>
  <si>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</si>
  <si>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</si>
  <si>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</si>
  <si>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</si>
  <si>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</si>
  <si>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</si>
  <si>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</si>
  <si>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</si>
  <si>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</si>
  <si>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</si>
  <si>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</si>
  <si>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</si>
  <si>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</si>
  <si>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</si>
  <si>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</si>
  <si>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</si>
  <si>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</si>
  <si>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</si>
  <si>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</si>
  <si>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</si>
  <si>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</si>
  <si>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</si>
  <si>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</si>
  <si>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</si>
  <si>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</si>
  <si>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</si>
  <si>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</si>
  <si>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</si>
  <si>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</si>
  <si>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</si>
  <si>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</si>
  <si>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</si>
  <si>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</si>
  <si>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</si>
  <si>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</si>
  <si>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</si>
  <si>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</si>
  <si>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</si>
  <si>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</si>
  <si>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</si>
  <si>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</si>
  <si>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</si>
  <si>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</si>
  <si>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</si>
  <si>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</si>
  <si>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</si>
  <si>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</si>
  <si>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</si>
  <si>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</si>
  <si>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</si>
  <si>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</si>
  <si>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</si>
  <si>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</si>
  <si>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</si>
  <si>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</si>
  <si>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</si>
  <si>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</si>
  <si>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</si>
  <si>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</si>
  <si>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</si>
  <si>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</si>
  <si>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</si>
  <si>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</si>
  <si>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</si>
  <si>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</si>
  <si>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</si>
  <si>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</si>
  <si>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</si>
  <si>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</si>
  <si>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</si>
  <si>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</si>
  <si>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</si>
  <si>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</si>
  <si>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</si>
  <si>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</si>
  <si>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</si>
  <si>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</si>
  <si>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</si>
  <si>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</si>
  <si>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</si>
  <si>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</si>
  <si>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</si>
  <si>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</si>
  <si>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</si>
  <si>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</si>
  <si>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</si>
  <si>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</si>
  <si>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</si>
  <si>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</si>
  <si>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</si>
  <si>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</si>
  <si>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</si>
  <si>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</si>
  <si>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</si>
  <si>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</si>
  <si>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</si>
  <si>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</si>
  <si>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</si>
  <si>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</si>
  <si>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</si>
  <si>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</si>
  <si>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</si>
  <si>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</si>
  <si>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</si>
  <si>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</si>
  <si>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</si>
  <si>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</si>
  <si>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</si>
  <si>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</si>
  <si>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</si>
  <si>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</si>
  <si>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</si>
  <si>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</si>
  <si>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</si>
  <si>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</si>
  <si>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</si>
  <si>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</si>
  <si>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</si>
  <si>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</si>
  <si>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</si>
  <si>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</si>
  <si>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</si>
  <si>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</si>
  <si>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</si>
  <si>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</si>
  <si>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</si>
  <si>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</si>
  <si>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</si>
  <si>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</si>
  <si>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</si>
  <si>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</si>
  <si>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</si>
  <si>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</si>
  <si>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</si>
  <si>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</si>
  <si>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</si>
  <si>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</si>
  <si>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</si>
  <si>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</si>
  <si>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</si>
  <si>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</si>
  <si>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</si>
  <si>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</si>
  <si>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</si>
  <si>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</si>
  <si>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</si>
  <si>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</si>
  <si>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</si>
  <si>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</si>
  <si>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</si>
  <si>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</si>
  <si>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</si>
  <si>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</si>
  <si>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</si>
  <si>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</si>
  <si>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</si>
  <si>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</si>
  <si>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</si>
  <si>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</si>
  <si>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</si>
  <si>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</si>
  <si>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</si>
  <si>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</si>
  <si>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</si>
  <si>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</si>
  <si>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</si>
  <si>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</si>
  <si>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</si>
  <si>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</si>
  <si>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</si>
  <si>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</si>
  <si>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</si>
  <si>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</si>
  <si>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</si>
  <si>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</si>
  <si>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</si>
  <si>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</si>
  <si>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</si>
  <si>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</si>
  <si>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</si>
  <si>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</si>
  <si>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</si>
  <si>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</si>
  <si>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</si>
  <si>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</si>
  <si>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</si>
  <si>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</si>
  <si>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</si>
  <si>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</si>
  <si>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</si>
  <si>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</si>
  <si>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</si>
  <si>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</si>
  <si>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</si>
  <si>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</si>
  <si>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</si>
  <si>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</si>
  <si>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</si>
  <si>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</si>
  <si>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</si>
  <si>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</si>
  <si>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</si>
  <si>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</si>
  <si>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</si>
  <si>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</si>
  <si>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</si>
  <si>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</si>
  <si>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</si>
  <si>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</si>
  <si>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</si>
  <si>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</si>
  <si>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</si>
  <si>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</si>
  <si>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</si>
  <si>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</si>
  <si>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</si>
  <si>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</si>
  <si>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</si>
  <si>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</si>
  <si>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</si>
  <si>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</si>
  <si>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</si>
  <si>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</si>
  <si>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</si>
  <si>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</si>
  <si>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</si>
  <si>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</si>
  <si>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</si>
  <si>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</si>
  <si>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</si>
  <si>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</si>
  <si>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</si>
  <si>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</si>
  <si>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</si>
  <si>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</si>
  <si>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</si>
  <si>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</si>
  <si>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</si>
  <si>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</si>
  <si>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</si>
  <si>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</si>
  <si>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</si>
  <si>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</si>
  <si>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</si>
  <si>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</si>
  <si>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</si>
  <si>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</si>
  <si>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</si>
  <si>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</si>
  <si>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</si>
  <si>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</si>
  <si>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</si>
  <si>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</si>
  <si>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</si>
  <si>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</si>
  <si>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</si>
  <si>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</si>
  <si>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</si>
  <si>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</si>
  <si>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</si>
  <si>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</si>
  <si>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</si>
  <si>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</si>
  <si>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</si>
  <si>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</si>
  <si>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</si>
  <si>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</si>
  <si>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</si>
  <si>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</si>
  <si>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</si>
  <si>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</si>
  <si>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</si>
  <si>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</si>
  <si>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</si>
  <si>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</si>
  <si>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</si>
  <si>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</si>
  <si>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</si>
  <si>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</si>
  <si>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</si>
  <si>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</si>
  <si>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</si>
  <si>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</si>
  <si>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</si>
  <si>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</si>
  <si>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</si>
  <si>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</si>
  <si>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</si>
  <si>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</si>
  <si>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</si>
  <si>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</si>
  <si>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</si>
  <si>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</si>
  <si>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</si>
  <si>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</si>
  <si>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</si>
  <si>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</si>
  <si>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</si>
  <si>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</si>
  <si>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</si>
  <si>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</si>
  <si>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</si>
  <si>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</si>
  <si>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</si>
  <si>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</si>
  <si>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</si>
  <si>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</si>
  <si>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</si>
  <si>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</si>
  <si>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</si>
  <si>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</si>
  <si>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</si>
  <si>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</si>
  <si>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</si>
  <si>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</si>
  <si>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</si>
  <si>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</si>
  <si>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</si>
  <si>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</si>
  <si>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</si>
  <si>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</si>
  <si>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</si>
  <si>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</si>
  <si>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</si>
  <si>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</si>
  <si>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</si>
  <si>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</si>
  <si>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</si>
  <si>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</si>
  <si>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</si>
  <si>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</si>
  <si>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</si>
  <si>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</si>
  <si>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</si>
  <si>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</si>
  <si>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</si>
  <si>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</si>
  <si>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</si>
  <si>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</si>
  <si>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</si>
  <si>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</si>
  <si>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</si>
  <si>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</si>
  <si>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</si>
  <si>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</si>
  <si>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</si>
  <si>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</si>
  <si>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</si>
  <si>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</si>
  <si>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</si>
  <si>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</si>
  <si>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</si>
  <si>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</si>
  <si>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</si>
  <si>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</si>
  <si>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</si>
  <si>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</si>
  <si>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</si>
  <si>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</si>
  <si>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</si>
  <si>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</si>
  <si>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</si>
  <si>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</si>
  <si>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</si>
  <si>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</si>
  <si>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</si>
  <si>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</si>
  <si>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</si>
  <si>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</si>
  <si>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</si>
  <si>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</si>
  <si>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</si>
  <si>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</si>
  <si>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</si>
  <si>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</si>
  <si>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</si>
  <si>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</si>
  <si>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</si>
  <si>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</si>
  <si>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</si>
  <si>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</si>
  <si>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</si>
  <si>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</si>
  <si>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</si>
  <si>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</si>
  <si>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</si>
  <si>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</si>
  <si>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</si>
  <si>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</si>
  <si>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</si>
  <si>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</si>
  <si>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</si>
  <si>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</si>
  <si>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</si>
  <si>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</si>
  <si>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</si>
  <si>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</si>
  <si>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</si>
  <si>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</si>
  <si>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</si>
  <si>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</si>
  <si>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</si>
  <si>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</si>
  <si>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</si>
  <si>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</si>
  <si>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</si>
  <si>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</si>
  <si>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</si>
  <si>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</si>
  <si>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</si>
  <si>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</si>
  <si>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</si>
  <si>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</si>
  <si>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</si>
  <si>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</si>
  <si>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</si>
  <si>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</si>
  <si>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</si>
  <si>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</si>
  <si>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</si>
  <si>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</si>
  <si>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</si>
  <si>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</si>
  <si>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</si>
  <si>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</si>
  <si>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</si>
  <si>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</si>
  <si>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</si>
  <si>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</si>
  <si>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</si>
  <si>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</si>
  <si>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</si>
  <si>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</si>
  <si>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</si>
  <si>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</si>
  <si>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</si>
  <si>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</si>
  <si>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</si>
  <si>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</si>
  <si>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</si>
  <si>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</si>
  <si>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</si>
  <si>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</si>
  <si>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</si>
  <si>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</si>
  <si>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</si>
  <si>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</si>
  <si>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</si>
  <si>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</si>
  <si>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</si>
  <si>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</si>
  <si>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</si>
  <si>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</si>
  <si>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</si>
  <si>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</si>
  <si>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</si>
  <si>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</si>
  <si>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</si>
  <si>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</si>
  <si>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</si>
  <si>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</si>
  <si>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</si>
  <si>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</si>
  <si>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</si>
  <si>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</si>
  <si>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</si>
  <si>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</si>
  <si>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</si>
  <si>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</si>
  <si>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</si>
  <si>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</si>
  <si>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</si>
  <si>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</si>
  <si>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</si>
  <si>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</si>
  <si>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</si>
  <si>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</si>
  <si>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</si>
  <si>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</si>
  <si>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</si>
  <si>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</si>
  <si>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</si>
  <si>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</si>
  <si>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</si>
  <si>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</si>
  <si>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</si>
  <si>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</si>
  <si>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</si>
  <si>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</si>
  <si>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</si>
  <si>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</si>
  <si>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</si>
  <si>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</si>
  <si>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</si>
  <si>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</si>
  <si>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</si>
  <si>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</si>
  <si>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</si>
  <si>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</si>
  <si>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</si>
  <si>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</si>
  <si>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</si>
  <si>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</si>
  <si>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</si>
  <si>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</si>
  <si>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</si>
  <si>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</si>
  <si>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</si>
  <si>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</si>
  <si>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</si>
  <si>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</si>
  <si>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</si>
  <si>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</si>
  <si>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</si>
  <si>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</si>
  <si>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</si>
  <si>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</si>
  <si>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</si>
  <si>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</si>
  <si>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</si>
  <si>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</si>
  <si>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</si>
  <si>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</si>
  <si>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</si>
  <si>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</si>
  <si>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</si>
  <si>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</si>
  <si>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</si>
  <si>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</si>
  <si>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</si>
  <si>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</si>
  <si>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</si>
  <si>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</si>
  <si>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</si>
  <si>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</si>
  <si>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</si>
  <si>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</si>
  <si>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</si>
  <si>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</si>
  <si>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</si>
  <si>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</si>
  <si>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</si>
  <si>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</si>
  <si>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</si>
  <si>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</si>
  <si>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</si>
  <si>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</si>
  <si>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</si>
  <si>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</si>
  <si>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</si>
  <si>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</si>
  <si>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</si>
  <si>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</si>
  <si>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</si>
  <si>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</si>
  <si>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</si>
  <si>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</si>
  <si>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</si>
  <si>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</si>
  <si>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</si>
  <si>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</si>
  <si>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</si>
  <si>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</si>
  <si>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</si>
  <si>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</si>
  <si>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</si>
  <si>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</si>
  <si>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</si>
  <si>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</si>
  <si>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</si>
  <si>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</si>
  <si>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</si>
  <si>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</si>
  <si>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</si>
  <si>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</si>
  <si>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</si>
  <si>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</si>
  <si>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</si>
  <si>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</si>
  <si>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</si>
  <si>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</si>
  <si>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</si>
  <si>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</si>
  <si>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</si>
  <si>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</si>
  <si>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</si>
  <si>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</si>
  <si>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</si>
  <si>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</si>
  <si>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</si>
  <si>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</si>
  <si>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</si>
  <si>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</si>
  <si>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</si>
  <si>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</si>
  <si>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</si>
  <si>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</si>
  <si>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</si>
  <si>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</si>
  <si>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</si>
  <si>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</si>
  <si>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</si>
  <si>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</si>
  <si>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</si>
  <si>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</si>
  <si>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</si>
  <si>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</si>
  <si>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</si>
  <si>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</si>
  <si>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</si>
  <si>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</si>
  <si>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</si>
  <si>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</si>
  <si>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</si>
  <si>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</si>
  <si>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</si>
  <si>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</si>
  <si>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</si>
  <si>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</si>
  <si>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</si>
  <si>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</si>
  <si>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</si>
  <si>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</si>
  <si>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</si>
  <si>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</si>
  <si>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</si>
  <si>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</si>
  <si>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</si>
  <si>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</si>
  <si>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</si>
  <si>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</si>
  <si>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</si>
  <si>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</si>
  <si>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</si>
  <si>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</si>
  <si>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</si>
  <si>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</si>
  <si>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</si>
  <si>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</si>
  <si>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</si>
  <si>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</si>
  <si>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</si>
  <si>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</si>
  <si>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</si>
  <si>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</si>
  <si>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</si>
  <si>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</si>
  <si>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</si>
  <si>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</si>
  <si>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</si>
  <si>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</si>
  <si>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</si>
  <si>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</si>
  <si>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</si>
  <si>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</si>
  <si>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</si>
  <si>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</si>
  <si>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</si>
  <si>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</si>
  <si>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</si>
  <si>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</si>
  <si>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</si>
  <si>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</si>
  <si>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</si>
  <si>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</si>
  <si>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</si>
  <si>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</si>
  <si>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</si>
  <si>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</si>
  <si>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</si>
  <si>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</si>
  <si>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</si>
  <si>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</si>
  <si>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</si>
  <si>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</si>
  <si>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</si>
  <si>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</si>
  <si>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</si>
  <si>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</si>
  <si>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</si>
  <si>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</si>
  <si>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</si>
  <si>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</si>
  <si>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</si>
  <si>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</si>
  <si>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</si>
  <si>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</si>
  <si>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</si>
  <si>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</si>
  <si>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</si>
  <si>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</si>
  <si>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</si>
  <si>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</si>
  <si>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</si>
  <si>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</si>
  <si>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</si>
  <si>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</si>
  <si>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</si>
  <si>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</si>
  <si>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</si>
  <si>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</si>
  <si>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</si>
  <si>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</si>
  <si>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</si>
  <si>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</si>
  <si>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</si>
  <si>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</si>
  <si>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</si>
  <si>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</si>
  <si>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</si>
  <si>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</si>
  <si>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</si>
  <si>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</si>
  <si>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</si>
  <si>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</si>
  <si>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</si>
  <si>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</si>
  <si>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</si>
  <si>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</si>
  <si>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</si>
  <si>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</si>
  <si>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</si>
  <si>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</si>
  <si>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</si>
  <si>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</si>
  <si>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</si>
  <si>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</si>
  <si>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</si>
  <si>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</si>
  <si>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</si>
  <si>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</si>
  <si>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</si>
  <si>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</si>
  <si>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</si>
  <si>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</si>
  <si>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</si>
  <si>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</si>
  <si>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</si>
  <si>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</si>
  <si>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</si>
  <si>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</si>
  <si>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</si>
  <si>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</si>
  <si>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</si>
  <si>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</si>
  <si>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</si>
  <si>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</si>
  <si>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</si>
  <si>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</si>
  <si>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</si>
  <si>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</si>
  <si>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</si>
  <si>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</si>
  <si>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</si>
  <si>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</si>
  <si>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</si>
  <si>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</si>
  <si>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</si>
  <si>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</si>
  <si>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</si>
  <si>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</si>
  <si>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</si>
  <si>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</si>
  <si>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</si>
  <si>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</si>
  <si>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</si>
  <si>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</si>
  <si>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</si>
  <si>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</si>
  <si>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</si>
  <si>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</si>
  <si>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</si>
  <si>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</si>
  <si>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</si>
  <si>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</si>
  <si>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</si>
  <si>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</si>
  <si>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</si>
  <si>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</si>
  <si>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</si>
  <si>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</si>
  <si>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</si>
  <si>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</si>
  <si>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</si>
  <si>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</si>
  <si>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</si>
  <si>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</si>
  <si>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</si>
  <si>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</si>
  <si>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</si>
  <si>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</si>
  <si>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</si>
  <si>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</si>
  <si>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</si>
  <si>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</si>
  <si>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</si>
  <si>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</si>
  <si>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</si>
  <si>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</si>
  <si>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</si>
  <si>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</si>
  <si>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</si>
  <si>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</si>
  <si>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</si>
  <si>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</si>
  <si>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</si>
  <si>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</si>
  <si>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</si>
  <si>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</si>
  <si>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</si>
  <si>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</si>
  <si>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</si>
  <si>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</si>
  <si>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</si>
  <si>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</si>
  <si>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</si>
  <si>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</si>
  <si>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</si>
  <si>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</si>
  <si>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</si>
  <si>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</si>
  <si>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</si>
  <si>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</si>
  <si>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</si>
  <si>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</si>
  <si>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</si>
  <si>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</si>
  <si>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</si>
  <si>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</si>
  <si>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</si>
  <si>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</si>
  <si>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</si>
  <si>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</si>
  <si>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</si>
  <si>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</si>
  <si>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</si>
  <si>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</si>
  <si>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</si>
  <si>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</si>
  <si>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</si>
  <si>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</si>
  <si>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</si>
  <si>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</si>
  <si>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</si>
  <si>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</si>
  <si>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</si>
  <si>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</si>
  <si>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</si>
  <si>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</si>
  <si>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</si>
  <si>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</si>
  <si>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</si>
  <si>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</si>
  <si>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</si>
  <si>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</si>
  <si>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</si>
  <si>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</si>
  <si>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</si>
  <si>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</si>
  <si>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</si>
  <si>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</si>
  <si>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</si>
  <si>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</si>
  <si>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</si>
  <si>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</si>
  <si>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</si>
  <si>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</si>
  <si>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</si>
  <si>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</si>
  <si>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</si>
  <si>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</si>
  <si>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</si>
  <si>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</si>
  <si>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</si>
  <si>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</si>
  <si>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</si>
  <si>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</si>
  <si>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</si>
  <si>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</si>
  <si>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</si>
  <si>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</si>
  <si>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</si>
  <si>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</si>
  <si>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</si>
  <si>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</si>
  <si>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</si>
  <si>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</si>
  <si>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</si>
  <si>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</si>
  <si>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</si>
  <si>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</si>
  <si>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</si>
  <si>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</si>
  <si>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</si>
  <si>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</si>
  <si>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</si>
  <si>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</si>
  <si>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</si>
  <si>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</si>
  <si>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</si>
  <si>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</si>
  <si>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</si>
  <si>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</si>
  <si>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</si>
  <si>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</si>
  <si>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</si>
  <si>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</si>
  <si>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</si>
  <si>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</si>
  <si>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</si>
  <si>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</si>
  <si>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</si>
  <si>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</si>
  <si>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</si>
  <si>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</si>
  <si>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</si>
  <si>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</si>
  <si>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</si>
  <si>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</si>
  <si>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</si>
  <si>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</si>
  <si>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</si>
  <si>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</si>
  <si>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</si>
  <si>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</si>
  <si>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</si>
  <si>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</si>
  <si>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</si>
  <si>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</si>
  <si>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</si>
  <si>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</si>
  <si>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</si>
  <si>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</si>
  <si>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</si>
  <si>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</si>
  <si>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</si>
  <si>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</si>
  <si>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</si>
  <si>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</si>
  <si>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</si>
  <si>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</si>
  <si>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</si>
  <si>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</si>
  <si>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</si>
  <si>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</si>
  <si>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</si>
  <si>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</si>
  <si>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</si>
  <si>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</si>
  <si>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</si>
  <si>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</si>
  <si>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</si>
  <si>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</si>
  <si>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</si>
  <si>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</si>
  <si>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</si>
  <si>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</si>
  <si>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</si>
  <si>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</si>
  <si>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</si>
  <si>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</si>
  <si>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</si>
  <si>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</si>
  <si>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</si>
  <si>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</si>
  <si>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</si>
  <si>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</si>
  <si>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</si>
  <si>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</si>
  <si>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</si>
  <si>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</si>
  <si>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</si>
  <si>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</si>
  <si>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</si>
  <si>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</si>
  <si>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</si>
  <si>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</si>
  <si>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</si>
  <si>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</si>
  <si>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</si>
  <si>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</si>
  <si>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</si>
  <si>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</si>
  <si>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</si>
  <si>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</si>
  <si>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</si>
  <si>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</si>
  <si>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</si>
  <si>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</si>
  <si>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</si>
  <si>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</si>
  <si>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</si>
  <si>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</si>
  <si>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</si>
  <si>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</si>
  <si>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</si>
  <si>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</si>
  <si>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</si>
  <si>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</si>
  <si>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</si>
  <si>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</si>
  <si>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</si>
  <si>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</si>
  <si>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</si>
  <si>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</si>
  <si>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</si>
  <si>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</si>
  <si>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</si>
  <si>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</si>
  <si>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</si>
  <si>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</si>
  <si>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</si>
  <si>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</si>
  <si>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</si>
  <si>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</si>
  <si>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</si>
  <si>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</si>
  <si>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</si>
  <si>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</si>
  <si>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</si>
  <si>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</si>
  <si>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</si>
  <si>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</si>
  <si>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</si>
  <si>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</si>
  <si>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</si>
  <si>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</si>
  <si>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</si>
  <si>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</si>
  <si>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</si>
  <si>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</si>
  <si>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</si>
  <si>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</si>
  <si>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</si>
  <si>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</si>
  <si>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</si>
  <si>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</si>
  <si>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</si>
  <si>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</si>
  <si>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</si>
  <si>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</si>
  <si>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</si>
  <si>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</si>
  <si>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</si>
  <si>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</si>
  <si>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</si>
  <si>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</si>
  <si>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</si>
  <si>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</si>
  <si>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</si>
  <si>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</si>
  <si>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</si>
  <si>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</si>
  <si>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</si>
  <si>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</si>
  <si>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</si>
  <si>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</si>
  <si>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</si>
  <si>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</si>
  <si>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</si>
  <si>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</si>
  <si>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</si>
  <si>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</si>
  <si>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</si>
  <si>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</si>
  <si>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</si>
  <si>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</si>
  <si>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</si>
  <si>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</si>
  <si>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</si>
  <si>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</si>
  <si>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</si>
  <si>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</si>
  <si>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</si>
  <si>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</si>
  <si>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</si>
  <si>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</si>
  <si>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</si>
  <si>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</si>
  <si>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</si>
  <si>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</si>
  <si>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</si>
  <si>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</si>
  <si>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</si>
  <si>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</si>
  <si>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</si>
  <si>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</si>
  <si>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</si>
  <si>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</si>
  <si>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</si>
  <si>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</si>
  <si>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</si>
  <si>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</si>
  <si>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</si>
  <si>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</si>
  <si>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</si>
  <si>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</si>
  <si>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</si>
  <si>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</si>
  <si>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</si>
  <si>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</si>
  <si>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</si>
  <si>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</si>
  <si>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</si>
  <si>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</si>
  <si>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</si>
  <si>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</si>
  <si>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</si>
  <si>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</si>
  <si>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</si>
  <si>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</si>
  <si>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</si>
  <si>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</si>
  <si>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</si>
  <si>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</si>
  <si>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</si>
  <si>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</si>
  <si>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</si>
  <si>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</si>
  <si>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</si>
  <si>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</si>
  <si>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</si>
  <si>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</si>
  <si>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</si>
  <si>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</si>
  <si>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</si>
  <si>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</si>
  <si>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</si>
  <si>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</si>
  <si>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</si>
  <si>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</si>
  <si>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</si>
  <si>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</si>
  <si>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</si>
  <si>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</si>
  <si>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</si>
  <si>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</si>
  <si>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</si>
  <si>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</si>
  <si>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</si>
  <si>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</si>
  <si>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</si>
  <si>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</si>
  <si>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</si>
  <si>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</si>
  <si>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</si>
  <si>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</si>
  <si>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</si>
  <si>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</si>
  <si>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</si>
  <si>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</si>
  <si>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</si>
  <si>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</si>
  <si>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</si>
  <si>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</si>
  <si>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</si>
  <si>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</si>
  <si>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</si>
  <si>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</si>
  <si>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</si>
  <si>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</si>
  <si>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</si>
  <si>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</si>
  <si>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</si>
  <si>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</si>
  <si>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</si>
  <si>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</si>
  <si>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</si>
  <si>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</si>
  <si>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</si>
  <si>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</si>
  <si>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</si>
  <si>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</si>
  <si>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</si>
  <si>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</si>
  <si>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</si>
  <si>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</si>
  <si>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</si>
  <si>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</si>
  <si>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</si>
  <si>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</si>
  <si>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</si>
  <si>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</si>
  <si>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</si>
  <si>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</si>
  <si>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</si>
  <si>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</si>
  <si>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</si>
  <si>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</si>
  <si>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</si>
  <si>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</si>
  <si>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</si>
  <si>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</si>
  <si>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</si>
  <si>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</si>
  <si>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</si>
  <si>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</si>
  <si>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</si>
  <si>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</si>
  <si>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</si>
  <si>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</si>
  <si>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</si>
  <si>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</si>
  <si>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</si>
  <si>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</si>
  <si>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</si>
  <si>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</si>
  <si>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</si>
  <si>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</si>
  <si>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</si>
  <si>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</si>
  <si>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</si>
  <si>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</si>
  <si>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</si>
  <si>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</si>
  <si>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</si>
  <si>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</si>
  <si>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</si>
  <si>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</si>
  <si>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</si>
  <si>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</si>
  <si>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</si>
  <si>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</si>
  <si>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</si>
  <si>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</si>
  <si>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</si>
  <si>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</si>
  <si>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</si>
  <si>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</si>
  <si>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</si>
  <si>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</si>
  <si>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</si>
  <si>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</si>
  <si>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</si>
  <si>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</si>
  <si>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</si>
  <si>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</si>
  <si>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</si>
  <si>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</si>
  <si>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</si>
  <si>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</si>
  <si>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</si>
  <si>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</si>
  <si>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</si>
  <si>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</si>
  <si>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</si>
  <si>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</si>
  <si>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</si>
  <si>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</si>
  <si>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</si>
  <si>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</si>
  <si>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</si>
  <si>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</si>
  <si>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</si>
  <si>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</si>
  <si>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</si>
  <si>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</si>
  <si>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</si>
  <si>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</si>
  <si>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</si>
  <si>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</si>
  <si>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</si>
  <si>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</si>
  <si>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</si>
  <si>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</si>
  <si>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</si>
  <si>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</si>
  <si>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</si>
  <si>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</si>
  <si>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</si>
  <si>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</si>
  <si>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</si>
  <si>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</si>
  <si>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</si>
  <si>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</si>
  <si>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</si>
  <si>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</si>
  <si>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</si>
  <si>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</si>
  <si>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</si>
  <si>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</si>
  <si>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</si>
  <si>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</si>
  <si>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</si>
  <si>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</si>
  <si>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</si>
  <si>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</si>
  <si>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</si>
  <si>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</si>
  <si>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</si>
  <si>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</si>
  <si>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</si>
  <si>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</si>
  <si>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</si>
  <si>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</si>
  <si>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</si>
  <si>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</si>
  <si>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</si>
  <si>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</si>
  <si>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</si>
  <si>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</si>
  <si>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</si>
  <si>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</si>
  <si>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</si>
  <si>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</si>
  <si>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</si>
  <si>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</si>
  <si>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</si>
  <si>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</si>
  <si>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</si>
  <si>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</si>
  <si>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</si>
  <si>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</si>
  <si>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</si>
  <si>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</si>
  <si>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</si>
  <si>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</si>
  <si>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</si>
  <si>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</si>
  <si>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</si>
  <si>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</si>
  <si>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</si>
  <si>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</si>
  <si>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</si>
  <si>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</si>
  <si>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</si>
  <si>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</si>
  <si>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</si>
  <si>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</si>
  <si>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</si>
  <si>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</si>
  <si>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</si>
  <si>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</si>
  <si>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</si>
  <si>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</si>
  <si>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</si>
  <si>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</si>
  <si>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</si>
  <si>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</si>
  <si>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</si>
  <si>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</si>
  <si>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</si>
  <si>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</si>
  <si>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</si>
  <si>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</si>
  <si>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</si>
  <si>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</si>
  <si>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</si>
  <si>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</si>
  <si>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</si>
  <si>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</si>
  <si>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</si>
  <si>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</si>
  <si>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</si>
  <si>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</si>
  <si>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</si>
  <si>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</si>
  <si>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</si>
  <si>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</si>
  <si>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</si>
  <si>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</si>
  <si>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</si>
  <si>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</si>
  <si>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</si>
  <si>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</si>
  <si>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</si>
  <si>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</si>
  <si>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</si>
  <si>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</si>
  <si>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</si>
  <si>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</si>
  <si>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</si>
  <si>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</si>
  <si>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</si>
  <si>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</si>
  <si>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</si>
  <si>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</si>
  <si>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</si>
  <si>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</si>
  <si>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</si>
  <si>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</si>
  <si>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</si>
  <si>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</si>
  <si>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</si>
  <si>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</si>
  <si>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</si>
  <si>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</si>
  <si>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</si>
  <si>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</si>
  <si>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</si>
  <si>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</si>
  <si>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</si>
  <si>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</si>
  <si>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</si>
  <si>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</si>
  <si>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</si>
  <si>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</si>
  <si>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</si>
  <si>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</si>
  <si>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</si>
  <si>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</si>
  <si>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</si>
  <si>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</si>
  <si>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</si>
  <si>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</si>
  <si>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</si>
  <si>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</si>
  <si>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</si>
  <si>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</si>
  <si>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</si>
  <si>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</si>
  <si>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</si>
  <si>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</si>
  <si>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</si>
  <si>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</si>
  <si>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</si>
  <si>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</si>
  <si>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</si>
  <si>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</si>
  <si>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</si>
  <si>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</si>
  <si>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</si>
  <si>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</si>
  <si>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</si>
  <si>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</si>
  <si>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</si>
  <si>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</si>
  <si>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</si>
  <si>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</si>
  <si>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</si>
  <si>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</si>
  <si>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</si>
  <si>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</si>
  <si>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</si>
  <si>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</si>
  <si>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</si>
  <si>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</si>
  <si>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</si>
  <si>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</si>
  <si>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</si>
  <si>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</si>
  <si>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</si>
  <si>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</si>
  <si>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</si>
  <si>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</si>
  <si>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</si>
  <si>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</si>
  <si>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</si>
  <si>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</si>
  <si>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</si>
  <si>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</si>
  <si>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</si>
  <si>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</si>
  <si>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</si>
  <si>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</si>
  <si>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</si>
  <si>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</si>
  <si>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</si>
  <si>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</si>
  <si>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</si>
  <si>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</si>
  <si>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</si>
  <si>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</si>
  <si>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</si>
  <si>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</si>
  <si>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</si>
  <si>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</si>
  <si>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</si>
  <si>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</si>
  <si>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</si>
  <si>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</si>
  <si>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</si>
  <si>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</si>
  <si>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</si>
  <si>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</si>
  <si>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</si>
  <si>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</si>
  <si>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</si>
  <si>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</si>
  <si>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</si>
  <si>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</si>
  <si>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</si>
  <si>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</si>
  <si>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</si>
  <si>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</si>
  <si>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</si>
  <si>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</si>
  <si>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</si>
  <si>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</si>
  <si>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</si>
  <si>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</si>
  <si>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</si>
  <si>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</si>
  <si>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</si>
  <si>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</si>
  <si>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</si>
  <si>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</si>
  <si>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</si>
  <si>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</si>
  <si>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</si>
  <si>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</si>
  <si>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</si>
  <si>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</si>
  <si>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</si>
  <si>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</si>
  <si>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</si>
  <si>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</si>
  <si>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</si>
  <si>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</si>
  <si>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</si>
  <si>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</si>
  <si>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</si>
  <si>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</si>
  <si>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</si>
  <si>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</si>
  <si>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</si>
  <si>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</si>
  <si>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</si>
  <si>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</si>
  <si>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</si>
  <si>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</si>
  <si>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</si>
  <si>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</si>
  <si>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</si>
  <si>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</si>
  <si>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</si>
  <si>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</si>
  <si>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</si>
  <si>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</si>
  <si>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</si>
  <si>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</si>
  <si>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</si>
  <si>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</si>
  <si>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</si>
  <si>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</si>
  <si>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</si>
  <si>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</si>
  <si>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</si>
  <si>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</si>
  <si>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</si>
  <si>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</si>
  <si>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</si>
  <si>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</si>
  <si>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</si>
  <si>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</si>
  <si>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</si>
  <si>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</si>
  <si>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</si>
  <si>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</si>
  <si>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</si>
  <si>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</si>
  <si>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</si>
  <si>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</si>
  <si>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</si>
  <si>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</si>
  <si>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</si>
  <si>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</si>
  <si>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</si>
  <si>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</si>
  <si>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</si>
  <si>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</si>
  <si>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</si>
  <si>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</si>
  <si>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</si>
  <si>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</si>
  <si>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</si>
  <si>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</si>
  <si>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</si>
  <si>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</si>
  <si>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</si>
  <si>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</si>
  <si>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</si>
  <si>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</si>
  <si>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</si>
  <si>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</si>
  <si>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</si>
  <si>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</si>
  <si>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</si>
  <si>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</si>
  <si>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</si>
  <si>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</si>
  <si>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</si>
  <si>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</si>
  <si>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</si>
  <si>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</si>
  <si>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</si>
  <si>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</si>
  <si>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</si>
  <si>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</si>
  <si>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</si>
  <si>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</si>
  <si>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</si>
  <si>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</si>
  <si>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</si>
  <si>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</si>
  <si>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</si>
  <si>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</si>
  <si>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</si>
  <si>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</si>
  <si>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</si>
  <si>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</si>
  <si>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</si>
  <si>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</si>
  <si>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</si>
  <si>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</si>
  <si>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</si>
  <si>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</si>
  <si>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</si>
  <si>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</si>
  <si>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</si>
  <si>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</si>
  <si>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</si>
  <si>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</si>
  <si>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</si>
  <si>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</si>
  <si>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</si>
  <si>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</si>
  <si>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</si>
  <si>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</si>
  <si>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</si>
  <si>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</si>
  <si>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</si>
  <si>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</si>
  <si>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</si>
  <si>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</si>
  <si>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</si>
  <si>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</si>
  <si>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</si>
  <si>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</si>
  <si>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</si>
  <si>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</si>
  <si>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</si>
  <si>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</si>
  <si>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</si>
  <si>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</si>
  <si>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</si>
  <si>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</si>
  <si>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</si>
  <si>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</si>
  <si>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</si>
  <si>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</si>
  <si>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</si>
  <si>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</si>
  <si>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</si>
  <si>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</si>
  <si>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</si>
  <si>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</si>
  <si>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</si>
  <si>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</si>
  <si>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</si>
  <si>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</si>
  <si>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</si>
  <si>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</si>
  <si>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</si>
  <si>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</si>
  <si>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</si>
  <si>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</si>
  <si>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</si>
  <si>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</si>
  <si>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</si>
  <si>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</si>
  <si>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</si>
  <si>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</si>
  <si>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</si>
  <si>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</si>
  <si>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</si>
  <si>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</si>
  <si>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</si>
  <si>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</si>
  <si>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</si>
  <si>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</si>
  <si>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</si>
  <si>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</si>
  <si>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</si>
  <si>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</si>
  <si>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</si>
  <si>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</si>
  <si>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</si>
  <si>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</si>
  <si>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</si>
  <si>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</si>
  <si>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</si>
  <si>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</si>
  <si>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</si>
  <si>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</si>
  <si>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</si>
  <si>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</si>
  <si>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</si>
  <si>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</si>
  <si>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</si>
  <si>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</si>
  <si>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</si>
  <si>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</si>
  <si>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</si>
  <si>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</si>
  <si>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</si>
  <si>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</si>
  <si>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</si>
  <si>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</si>
  <si>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</si>
  <si>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</si>
  <si>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</si>
  <si>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</si>
  <si>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</si>
  <si>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</si>
  <si>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</si>
  <si>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</si>
  <si>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</si>
  <si>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</si>
  <si>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</si>
  <si>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</si>
  <si>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</si>
  <si>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</si>
  <si>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</si>
  <si>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</si>
  <si>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</si>
  <si>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</si>
  <si>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</si>
  <si>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</si>
  <si>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</si>
  <si>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</si>
  <si>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</si>
  <si>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</si>
  <si>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</si>
  <si>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</si>
  <si>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</si>
  <si>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</si>
  <si>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</si>
  <si>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</si>
  <si>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</si>
  <si>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</si>
  <si>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</si>
  <si>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</si>
  <si>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</si>
  <si>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</si>
  <si>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</si>
  <si>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</si>
  <si>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</si>
  <si>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</si>
  <si>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</si>
  <si>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</si>
  <si>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</si>
  <si>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</si>
  <si>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</si>
  <si>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</si>
  <si>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</si>
  <si>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</si>
  <si>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</si>
  <si>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</si>
  <si>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</si>
  <si>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</si>
  <si>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</si>
  <si>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</si>
  <si>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</si>
  <si>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</si>
  <si>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</si>
  <si>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</si>
  <si>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</si>
  <si>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</si>
  <si>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</si>
  <si>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</si>
  <si>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</si>
  <si>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</si>
  <si>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</si>
  <si>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</si>
  <si>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</si>
  <si>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</si>
  <si>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</si>
  <si>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</si>
  <si>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</si>
  <si>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</si>
  <si>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</si>
  <si>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</si>
  <si>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</si>
  <si>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</si>
  <si>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</si>
  <si>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</si>
  <si>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</si>
  <si>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</si>
  <si>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</si>
  <si>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</si>
  <si>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</si>
  <si>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</si>
  <si>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</si>
  <si>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</si>
  <si>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</si>
  <si>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</si>
  <si>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</si>
  <si>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</si>
  <si>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</si>
  <si>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</si>
  <si>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</si>
  <si>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</si>
  <si>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</si>
  <si>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</si>
  <si>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</si>
  <si>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</si>
  <si>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</si>
  <si>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</si>
  <si>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</si>
  <si>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</si>
  <si>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</si>
  <si>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</si>
  <si>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</si>
  <si>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</si>
  <si>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</si>
  <si>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</si>
  <si>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</si>
  <si>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</si>
  <si>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</si>
  <si>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</si>
  <si>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</si>
  <si>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</si>
  <si>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</si>
  <si>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</si>
  <si>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</si>
  <si>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</si>
  <si>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</si>
  <si>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</si>
  <si>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</si>
  <si>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</si>
  <si>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</si>
  <si>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</si>
  <si>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</si>
  <si>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</si>
  <si>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</si>
  <si>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</si>
  <si>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</si>
  <si>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</si>
  <si>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</si>
  <si>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</si>
  <si>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</si>
  <si>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</si>
  <si>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</si>
  <si>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</si>
  <si>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</si>
  <si>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</si>
  <si>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</si>
  <si>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</si>
  <si>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</si>
  <si>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</si>
  <si>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</si>
  <si>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</si>
  <si>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</si>
  <si>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</si>
  <si>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</si>
  <si>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</si>
  <si>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</si>
  <si>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</si>
  <si>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</si>
  <si>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</si>
  <si>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</si>
  <si>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</si>
  <si>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</si>
  <si>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</si>
  <si>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</si>
  <si>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</si>
  <si>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</si>
  <si>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</si>
  <si>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</si>
  <si>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</si>
  <si>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</si>
  <si>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</si>
  <si>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</si>
  <si>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</si>
  <si>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</si>
  <si>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</si>
  <si>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</si>
  <si>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</si>
  <si>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</si>
  <si>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</si>
  <si>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</si>
  <si>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</si>
  <si>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</si>
  <si>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</si>
  <si>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</si>
  <si>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</si>
  <si>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</si>
  <si>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</si>
  <si>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</si>
  <si>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</si>
  <si>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</si>
  <si>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</si>
  <si>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</si>
  <si>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</si>
  <si>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</si>
  <si>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</si>
  <si>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</si>
  <si>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</si>
  <si>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</si>
  <si>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</si>
  <si>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</si>
  <si>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</si>
  <si>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</si>
  <si>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</si>
  <si>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</si>
  <si>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</si>
  <si>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</si>
  <si>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</si>
  <si>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</si>
  <si>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</si>
  <si>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</si>
  <si>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</si>
  <si>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</si>
  <si>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</si>
  <si>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</si>
  <si>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</si>
  <si>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</si>
  <si>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</si>
  <si>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</si>
  <si>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</si>
  <si>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</si>
  <si>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</si>
  <si>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</si>
  <si>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</si>
  <si>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</si>
  <si>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</si>
  <si>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</si>
  <si>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</si>
  <si>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</si>
  <si>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</si>
  <si>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</si>
  <si>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</si>
  <si>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</si>
  <si>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</si>
  <si>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</si>
  <si>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</si>
  <si>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</si>
  <si>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</si>
  <si>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</si>
  <si>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</si>
  <si>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</si>
  <si>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</si>
  <si>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</si>
  <si>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</si>
  <si>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</si>
  <si>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</si>
  <si>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</si>
  <si>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</si>
  <si>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</si>
  <si>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</si>
  <si>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</si>
  <si>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</si>
  <si>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</si>
  <si>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</si>
  <si>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</si>
  <si>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</si>
  <si>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</si>
  <si>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</si>
  <si>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</si>
  <si>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</si>
  <si>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</si>
  <si>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</si>
  <si>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</si>
  <si>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</si>
  <si>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</si>
  <si>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</si>
  <si>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</si>
  <si>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</si>
  <si>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</si>
  <si>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</si>
  <si>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</si>
  <si>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</si>
  <si>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</si>
  <si>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</si>
  <si>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</si>
  <si>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</si>
  <si>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</si>
  <si>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</si>
  <si>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</si>
  <si>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</si>
  <si>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</si>
  <si>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</si>
  <si>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</si>
  <si>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</si>
  <si>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</si>
  <si>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</si>
  <si>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</si>
  <si>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</si>
  <si>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</si>
  <si>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</si>
  <si>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</si>
  <si>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</si>
  <si>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</si>
  <si>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</si>
  <si>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</si>
  <si>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</si>
  <si>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</si>
  <si>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</si>
  <si>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</si>
  <si>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</si>
  <si>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</si>
  <si>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</si>
  <si>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</si>
  <si>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</si>
  <si>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</si>
  <si>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</si>
  <si>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</si>
  <si>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</si>
  <si>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</si>
  <si>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</si>
  <si>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</si>
  <si>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</si>
  <si>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</si>
  <si>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</si>
  <si>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</si>
  <si>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</si>
  <si>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</si>
  <si>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</si>
  <si>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</si>
  <si>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</si>
  <si>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</si>
  <si>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</si>
  <si>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</si>
  <si>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</si>
  <si>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</si>
  <si>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</si>
  <si>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</si>
  <si>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</si>
  <si>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</si>
  <si>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</si>
  <si>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</si>
  <si>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</si>
  <si>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</si>
  <si>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</si>
  <si>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</si>
  <si>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</si>
  <si>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</si>
  <si>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</si>
  <si>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</si>
  <si>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</si>
  <si>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</si>
  <si>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</si>
  <si>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</si>
  <si>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</si>
  <si>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</si>
  <si>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</si>
  <si>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</si>
  <si>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</si>
  <si>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</si>
  <si>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</si>
  <si>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</si>
  <si>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</si>
  <si>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</si>
  <si>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</si>
  <si>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</si>
  <si>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</si>
  <si>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</si>
  <si>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</si>
  <si>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</si>
  <si>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</si>
  <si>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</si>
  <si>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</si>
  <si>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</si>
  <si>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</si>
  <si>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</si>
  <si>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</si>
  <si>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</si>
  <si>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</si>
  <si>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</si>
  <si>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</si>
  <si>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</si>
  <si>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</si>
  <si>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</si>
  <si>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</si>
  <si>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</si>
  <si>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</si>
  <si>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</si>
  <si>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</si>
  <si>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</si>
  <si>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</si>
  <si>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</si>
  <si>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</si>
  <si>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</si>
  <si>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</si>
  <si>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</si>
  <si>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</si>
  <si>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</si>
  <si>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</si>
  <si>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</si>
  <si>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</si>
  <si>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</si>
  <si>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</si>
  <si>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</si>
  <si>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</si>
  <si>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</si>
  <si>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</si>
  <si>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</si>
  <si>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</si>
  <si>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</si>
  <si>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</si>
  <si>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</si>
  <si>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</si>
  <si>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</si>
  <si>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</si>
  <si>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</si>
  <si>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</si>
  <si>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</si>
  <si>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</si>
  <si>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</si>
  <si>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</si>
  <si>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</si>
  <si>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</si>
  <si>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</si>
  <si>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</si>
  <si>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</si>
  <si>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</si>
  <si>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</si>
  <si>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</si>
  <si>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</si>
  <si>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</si>
  <si>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</si>
  <si>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</si>
  <si>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</si>
  <si>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</si>
  <si>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</si>
  <si>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</si>
  <si>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</si>
  <si>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</si>
  <si>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</si>
  <si>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</si>
  <si>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</si>
  <si>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</si>
  <si>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</si>
  <si>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</si>
  <si>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</si>
  <si>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</si>
  <si>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</si>
  <si>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</si>
  <si>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</si>
  <si>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</si>
  <si>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</si>
  <si>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</si>
  <si>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</si>
  <si>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</si>
  <si>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</si>
  <si>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</si>
  <si>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</si>
  <si>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</si>
  <si>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</si>
  <si>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</si>
  <si>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</si>
  <si>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</si>
  <si>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</si>
  <si>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</si>
  <si>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</si>
  <si>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</si>
  <si>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</si>
  <si>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</si>
  <si>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</si>
  <si>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</si>
  <si>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</si>
  <si>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</si>
  <si>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</si>
  <si>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</si>
  <si>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</si>
  <si>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</si>
  <si>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</si>
  <si>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</si>
  <si>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</si>
  <si>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</si>
  <si>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</si>
  <si>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</si>
  <si>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</si>
  <si>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</si>
  <si>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</si>
  <si>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</si>
  <si>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</si>
  <si>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</si>
  <si>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</si>
  <si>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</si>
  <si>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</si>
  <si>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</si>
  <si>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</si>
  <si>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</si>
  <si>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</si>
  <si>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</si>
  <si>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</si>
  <si>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</si>
  <si>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</si>
  <si>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</si>
  <si>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</si>
  <si>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</si>
  <si>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</si>
  <si>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</si>
  <si>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</si>
  <si>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</si>
  <si>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</si>
  <si>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</si>
  <si>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</si>
  <si>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</si>
  <si>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</si>
  <si>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</si>
  <si>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</si>
  <si>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</si>
  <si>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</si>
  <si>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</si>
  <si>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</si>
  <si>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</si>
  <si>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</si>
  <si>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</si>
  <si>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</si>
  <si>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</si>
  <si>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</si>
  <si>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</si>
  <si>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</si>
  <si>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</si>
  <si>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</si>
  <si>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</si>
  <si>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</si>
  <si>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</si>
  <si>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</si>
  <si>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</si>
  <si>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</si>
  <si>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</si>
  <si>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</si>
  <si>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</si>
  <si>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</si>
  <si>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</si>
  <si>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</si>
  <si>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</si>
  <si>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</si>
  <si>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</si>
  <si>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</si>
  <si>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</si>
  <si>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</si>
  <si>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</si>
  <si>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</si>
  <si>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</si>
  <si>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</si>
  <si>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</si>
  <si>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</si>
  <si>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</si>
  <si>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</si>
  <si>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</si>
  <si>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</si>
  <si>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</si>
  <si>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</si>
  <si>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</si>
  <si>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</si>
  <si>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</si>
  <si>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</si>
  <si>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</si>
  <si>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</si>
  <si>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</si>
  <si>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</si>
  <si>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</si>
  <si>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</si>
  <si>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</si>
  <si>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</si>
  <si>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</si>
  <si>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</si>
  <si>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</si>
  <si>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</si>
  <si>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</si>
  <si>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</si>
  <si>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</si>
  <si>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</si>
  <si>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</si>
  <si>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</si>
  <si>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</si>
  <si>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</si>
  <si>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</si>
  <si>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</si>
  <si>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</si>
  <si>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</si>
  <si>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</si>
  <si>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</si>
  <si>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</si>
  <si>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</si>
  <si>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</si>
  <si>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</si>
  <si>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</si>
  <si>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</si>
  <si>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</si>
  <si>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</si>
  <si>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</si>
  <si>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</si>
  <si>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</si>
  <si>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</si>
  <si>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</si>
  <si>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</si>
  <si>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</si>
  <si>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</si>
  <si>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</si>
  <si>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</si>
  <si>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</si>
  <si>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</si>
  <si>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</si>
  <si>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</si>
  <si>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</si>
  <si>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</si>
  <si>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</si>
  <si>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</si>
  <si>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</si>
  <si>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</si>
  <si>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</si>
  <si>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</si>
  <si>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</si>
  <si>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</si>
  <si>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</si>
  <si>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</si>
  <si>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</si>
  <si>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</si>
  <si>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</si>
  <si>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</si>
  <si>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</si>
  <si>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</si>
  <si>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</si>
  <si>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</si>
  <si>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</si>
  <si>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</si>
  <si>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</si>
  <si>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</si>
  <si>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</si>
  <si>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</si>
  <si>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</si>
  <si>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</si>
  <si>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</si>
  <si>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</si>
  <si>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</si>
  <si>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</si>
  <si>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</si>
  <si>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</si>
  <si>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</si>
  <si>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</si>
  <si>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</si>
  <si>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</si>
  <si>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</si>
  <si>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</si>
  <si>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</si>
  <si>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</si>
  <si>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</si>
  <si>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</si>
  <si>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</si>
  <si>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</si>
  <si>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</si>
  <si>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</si>
  <si>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</si>
  <si>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</si>
  <si>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</si>
  <si>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</si>
  <si>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</si>
  <si>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</si>
  <si>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</si>
  <si>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</si>
  <si>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</si>
  <si>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</si>
  <si>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</si>
  <si>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</si>
  <si>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</si>
  <si>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</si>
  <si>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</si>
  <si>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</si>
  <si>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</si>
  <si>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</si>
  <si>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</si>
  <si>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</si>
  <si>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</si>
  <si>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</si>
  <si>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</si>
  <si>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</si>
  <si>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</si>
  <si>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</si>
  <si>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</si>
  <si>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</si>
  <si>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</si>
  <si>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</si>
  <si>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</si>
  <si>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</si>
  <si>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</si>
  <si>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</si>
  <si>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</si>
  <si>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</si>
  <si>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</si>
  <si>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</si>
  <si>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</si>
  <si>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</si>
  <si>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</si>
  <si>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</si>
  <si>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</si>
  <si>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</si>
  <si>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</si>
  <si>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</si>
  <si>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</si>
  <si>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</si>
  <si>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</si>
  <si>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</si>
  <si>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</si>
  <si>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</si>
  <si>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</si>
  <si>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</si>
  <si>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</si>
  <si>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</si>
  <si>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</si>
  <si>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</si>
  <si>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</si>
  <si>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</si>
  <si>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</si>
  <si>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</si>
  <si>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</si>
  <si>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</si>
  <si>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</si>
  <si>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</si>
  <si>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</si>
  <si>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</si>
  <si>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</si>
  <si>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</si>
  <si>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</si>
  <si>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</si>
  <si>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</si>
  <si>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</si>
  <si>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</si>
  <si>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</si>
  <si>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</si>
  <si>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</si>
  <si>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</si>
  <si>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</si>
  <si>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</si>
  <si>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</si>
  <si>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</si>
  <si>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</si>
  <si>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</si>
  <si>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</si>
  <si>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</si>
  <si>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</si>
  <si>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</si>
  <si>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</si>
  <si>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</si>
  <si>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</si>
  <si>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</si>
  <si>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</si>
  <si>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</si>
  <si>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</si>
  <si>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</si>
  <si>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</si>
  <si>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</si>
  <si>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</si>
  <si>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</si>
  <si>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</si>
  <si>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</si>
  <si>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</si>
  <si>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</si>
  <si>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</si>
  <si>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</si>
  <si>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</si>
  <si>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</si>
  <si>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</si>
  <si>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</si>
  <si>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</si>
  <si>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</si>
  <si>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</si>
  <si>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</si>
  <si>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</si>
  <si>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</si>
  <si>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</si>
  <si>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</si>
  <si>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</si>
  <si>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</si>
  <si>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</si>
  <si>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</si>
  <si>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</si>
  <si>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</si>
  <si>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</si>
  <si>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</si>
  <si>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</si>
  <si>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</si>
  <si>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</si>
  <si>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</si>
  <si>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</si>
  <si>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</si>
  <si>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</si>
  <si>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</si>
  <si>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</si>
  <si>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</si>
  <si>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</si>
  <si>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</si>
  <si>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</si>
  <si>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</si>
  <si>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</si>
  <si>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</si>
  <si>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</si>
  <si>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</si>
  <si>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</si>
  <si>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</si>
  <si>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</si>
  <si>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</si>
  <si>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</si>
  <si>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</si>
  <si>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</si>
  <si>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</si>
  <si>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</si>
  <si>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</si>
  <si>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</si>
  <si>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</si>
  <si>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</si>
  <si>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</si>
  <si>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</si>
  <si>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</si>
  <si>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</si>
  <si>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</si>
  <si>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</si>
  <si>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</si>
  <si>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</si>
  <si>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</si>
  <si>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</si>
  <si>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</si>
  <si>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</si>
  <si>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</si>
  <si>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</si>
  <si>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</si>
  <si>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</si>
  <si>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</si>
  <si>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</si>
  <si>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</si>
  <si>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</si>
  <si>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</si>
  <si>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</si>
  <si>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</si>
  <si>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</si>
  <si>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</si>
  <si>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</si>
  <si>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</si>
  <si>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</si>
  <si>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</si>
  <si>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</si>
  <si>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</si>
  <si>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</si>
  <si>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</si>
  <si>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</si>
  <si>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</si>
  <si>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</si>
  <si>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</si>
  <si>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</si>
  <si>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</si>
  <si>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</si>
  <si>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</si>
  <si>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</si>
  <si>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</si>
  <si>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</si>
  <si>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</si>
  <si>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</si>
  <si>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</si>
  <si>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</si>
  <si>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</si>
  <si>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</si>
  <si>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</si>
  <si>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</si>
  <si>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</si>
  <si>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</si>
  <si>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</si>
  <si>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</si>
  <si>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</si>
  <si>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</si>
  <si>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</si>
  <si>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</si>
  <si>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</si>
  <si>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</si>
  <si>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</si>
  <si>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</si>
  <si>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</si>
  <si>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</si>
  <si>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</si>
  <si>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</si>
  <si>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</si>
  <si>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</si>
  <si>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</si>
  <si>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</si>
  <si>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</si>
  <si>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</si>
  <si>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</si>
  <si>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</si>
  <si>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</si>
  <si>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</si>
  <si>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</si>
  <si>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</si>
  <si>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</si>
  <si>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</si>
  <si>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</si>
  <si>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</si>
  <si>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</si>
  <si>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</si>
  <si>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</si>
  <si>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</si>
  <si>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</si>
  <si>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</si>
  <si>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</si>
  <si>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</si>
  <si>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</si>
  <si>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</si>
  <si>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</si>
  <si>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</si>
  <si>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</si>
  <si>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</si>
  <si>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</si>
  <si>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</si>
  <si>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</si>
  <si>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</si>
  <si>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</si>
  <si>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</si>
  <si>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</si>
  <si>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</si>
  <si>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</si>
  <si>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</si>
  <si>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</si>
  <si>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</si>
  <si>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</si>
  <si>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</si>
  <si>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</si>
  <si>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</si>
  <si>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</si>
  <si>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</si>
  <si>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</si>
  <si>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</si>
  <si>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</si>
  <si>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</si>
  <si>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</si>
  <si>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</si>
  <si>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</si>
  <si>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</si>
  <si>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</si>
  <si>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</si>
  <si>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</si>
  <si>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</si>
  <si>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</si>
  <si>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</si>
  <si>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</si>
  <si>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</si>
  <si>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</si>
  <si>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</si>
  <si>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</si>
  <si>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</si>
  <si>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</si>
  <si>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</si>
  <si>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</si>
  <si>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</si>
  <si>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</si>
  <si>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</si>
  <si>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</si>
  <si>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</si>
  <si>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</si>
  <si>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</si>
  <si>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</si>
  <si>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</si>
  <si>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</si>
  <si>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</si>
  <si>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</si>
  <si>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</si>
  <si>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</si>
  <si>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</si>
  <si>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</si>
  <si>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</si>
  <si>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</si>
  <si>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</si>
  <si>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</si>
  <si>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</si>
  <si>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</si>
  <si>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</si>
  <si>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</si>
  <si>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</si>
  <si>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</si>
  <si>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</si>
  <si>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</si>
  <si>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</si>
  <si>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</si>
  <si>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</si>
  <si>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</si>
  <si>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</si>
  <si>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</si>
  <si>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</si>
  <si>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</si>
  <si>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</si>
  <si>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</si>
  <si>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</si>
  <si>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</si>
  <si>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</si>
  <si>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</si>
  <si>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</si>
  <si>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</si>
  <si>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</si>
  <si>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</si>
  <si>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</si>
  <si>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</si>
  <si>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</si>
  <si>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</si>
  <si>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</si>
  <si>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</si>
  <si>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</si>
  <si>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</si>
  <si>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</si>
  <si>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</si>
  <si>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</si>
  <si>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</si>
  <si>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</si>
  <si>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</si>
  <si>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</si>
  <si>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</si>
  <si>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</si>
  <si>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</si>
  <si>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</si>
  <si>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</si>
  <si>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</si>
  <si>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</si>
  <si>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</si>
  <si>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</si>
  <si>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</si>
  <si>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</si>
  <si>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</si>
  <si>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</si>
  <si>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</si>
  <si>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</si>
  <si>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</si>
  <si>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</si>
  <si>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</si>
  <si>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</si>
  <si>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</si>
  <si>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</si>
  <si>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</si>
  <si>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</si>
  <si>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</si>
  <si>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</si>
  <si>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</si>
  <si>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</si>
  <si>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</si>
  <si>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</si>
  <si>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</si>
  <si>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</si>
  <si>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</si>
  <si>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</si>
  <si>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</si>
  <si>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</si>
  <si>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</si>
  <si>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</si>
  <si>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</si>
  <si>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</si>
  <si>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</si>
  <si>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</si>
  <si>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</si>
  <si>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</si>
  <si>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</si>
  <si>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</si>
  <si>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</si>
  <si>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</si>
  <si>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</si>
  <si>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</si>
  <si>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</si>
  <si>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</si>
  <si>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</si>
  <si>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</si>
  <si>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</si>
  <si>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</si>
  <si>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</si>
  <si>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</si>
  <si>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</si>
  <si>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</si>
  <si>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</si>
  <si>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</si>
  <si>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</si>
  <si>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</si>
  <si>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</si>
  <si>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</si>
  <si>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</si>
  <si>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</si>
  <si>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</si>
  <si>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</si>
  <si>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</si>
  <si>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</si>
  <si>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</si>
  <si>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</si>
  <si>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</si>
  <si>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</si>
  <si>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</si>
  <si>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</si>
  <si>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</si>
  <si>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</si>
  <si>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</si>
  <si>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</si>
  <si>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</si>
  <si>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</si>
  <si>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</si>
  <si>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</si>
  <si>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</si>
  <si>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</si>
  <si>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</si>
  <si>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</si>
  <si>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</si>
  <si>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</si>
  <si>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</si>
  <si>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</si>
  <si>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</si>
  <si>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</si>
  <si>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</si>
  <si>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</si>
  <si>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</si>
  <si>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</si>
  <si>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</si>
  <si>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</si>
  <si>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</si>
  <si>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</si>
  <si>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</si>
  <si>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</si>
  <si>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</si>
  <si>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</si>
  <si>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</si>
  <si>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</si>
  <si>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</si>
  <si>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</si>
  <si>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</si>
  <si>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</si>
  <si>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</si>
  <si>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</si>
  <si>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</si>
  <si>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</si>
  <si>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</si>
  <si>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</si>
  <si>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</si>
  <si>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</si>
  <si>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</si>
  <si>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</si>
  <si>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</si>
  <si>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</si>
  <si>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</si>
  <si>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</si>
  <si>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</si>
  <si>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</si>
  <si>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</si>
  <si>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</si>
  <si>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</si>
  <si>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</si>
  <si>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</si>
  <si>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</si>
  <si>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</si>
  <si>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</si>
  <si>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</si>
  <si>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</si>
  <si>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</si>
  <si>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</si>
  <si>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</si>
  <si>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</si>
  <si>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</si>
  <si>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</si>
  <si>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</si>
  <si>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</si>
  <si>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</si>
  <si>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</si>
  <si>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</si>
  <si>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</si>
  <si>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</si>
  <si>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</si>
  <si>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</si>
  <si>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</si>
  <si>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</si>
  <si>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</si>
  <si>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</si>
  <si>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</si>
  <si>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</si>
  <si>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</si>
  <si>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</si>
  <si>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</si>
  <si>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</si>
  <si>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</si>
  <si>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</si>
  <si>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</si>
  <si>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</si>
  <si>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</si>
  <si>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</si>
  <si>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</si>
  <si>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</si>
  <si>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</si>
  <si>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</si>
  <si>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</si>
  <si>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</si>
  <si>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</si>
  <si>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</si>
  <si>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</si>
  <si>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</si>
  <si>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</si>
  <si>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</si>
  <si>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</si>
  <si>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</si>
  <si>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</si>
  <si>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</si>
  <si>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</si>
  <si>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</si>
  <si>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</si>
  <si>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</si>
  <si>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</si>
  <si>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</si>
  <si>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</si>
  <si>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</si>
  <si>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</si>
  <si>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</si>
  <si>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</si>
  <si>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</si>
  <si>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</si>
  <si>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</si>
  <si>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</si>
  <si>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</si>
  <si>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</si>
  <si>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</si>
  <si>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</si>
  <si>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</si>
  <si>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</si>
  <si>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</si>
  <si>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</si>
  <si>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</si>
  <si>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</si>
  <si>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</si>
  <si>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</si>
  <si>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</si>
  <si>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</si>
  <si>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</si>
  <si>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</si>
  <si>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</si>
  <si>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</si>
  <si>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</si>
  <si>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</si>
  <si>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</si>
  <si>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</si>
  <si>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</si>
  <si>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</si>
  <si>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</si>
  <si>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</si>
  <si>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</si>
  <si>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</si>
  <si>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</si>
  <si>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</si>
  <si>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</si>
  <si>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</si>
  <si>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</si>
  <si>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</si>
  <si>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</si>
  <si>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</si>
  <si>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</si>
  <si>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</si>
  <si>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</si>
  <si>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</si>
  <si>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</si>
  <si>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</si>
  <si>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</si>
  <si>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</si>
  <si>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</si>
  <si>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</si>
  <si>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</si>
  <si>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</si>
  <si>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</si>
  <si>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</si>
  <si>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</si>
  <si>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</si>
  <si>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</si>
  <si>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</si>
  <si>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</si>
  <si>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</si>
  <si>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</si>
  <si>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</si>
  <si>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</si>
  <si>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</si>
  <si>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</si>
  <si>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</si>
  <si>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</si>
  <si>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</si>
  <si>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</si>
  <si>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</si>
  <si>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</si>
  <si>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</si>
  <si>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</si>
  <si>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</si>
  <si>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</si>
  <si>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</si>
  <si>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</si>
  <si>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</si>
  <si>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</si>
  <si>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</si>
  <si>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</si>
  <si>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</si>
  <si>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</si>
  <si>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</si>
  <si>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</si>
  <si>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</si>
  <si>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</si>
  <si>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</si>
  <si>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</si>
  <si>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</si>
  <si>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</si>
  <si>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</si>
  <si>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</si>
  <si>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</si>
  <si>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</si>
  <si>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</si>
  <si>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</si>
  <si>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</si>
  <si>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</si>
  <si>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</si>
  <si>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</si>
  <si>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</si>
  <si>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</si>
  <si>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</si>
  <si>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</si>
  <si>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</si>
  <si>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</si>
  <si>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</si>
  <si>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</si>
  <si>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</si>
  <si>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</si>
  <si>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</si>
  <si>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</si>
  <si>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</si>
  <si>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</si>
  <si>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</si>
  <si>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</si>
  <si>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</si>
  <si>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</si>
  <si>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</si>
  <si>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</si>
  <si>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</si>
  <si>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</si>
  <si>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</si>
  <si>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</si>
  <si>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</si>
  <si>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</si>
  <si>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</si>
  <si>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</si>
  <si>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</si>
  <si>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</si>
  <si>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</si>
  <si>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</si>
  <si>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</si>
  <si>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</si>
  <si>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</si>
  <si>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</si>
  <si>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</si>
  <si>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</si>
  <si>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</si>
  <si>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</si>
  <si>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</si>
  <si>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</si>
  <si>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</si>
  <si>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</si>
  <si>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</si>
  <si>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</si>
  <si>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</si>
  <si>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</si>
  <si>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</si>
  <si>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</si>
  <si>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</si>
  <si>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</si>
  <si>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</si>
  <si>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</si>
  <si>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</si>
  <si>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</si>
  <si>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</si>
  <si>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</si>
  <si>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</si>
  <si>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</si>
  <si>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</si>
  <si>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</si>
  <si>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</si>
  <si>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</si>
  <si>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</si>
  <si>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</si>
  <si>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</si>
  <si>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</si>
  <si>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</si>
  <si>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</si>
  <si>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</si>
  <si>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</si>
  <si>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</si>
  <si>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</si>
  <si>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</si>
  <si>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</si>
  <si>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</si>
  <si>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</si>
  <si>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</si>
  <si>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</si>
  <si>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</si>
  <si>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</si>
  <si>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</si>
  <si>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</si>
  <si>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</si>
  <si>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</si>
  <si>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</si>
  <si>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</si>
  <si>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</si>
  <si>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</si>
  <si>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</si>
  <si>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</si>
  <si>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</si>
  <si>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</si>
  <si>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</si>
  <si>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</si>
  <si>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</si>
  <si>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</si>
  <si>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</si>
  <si>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</si>
  <si>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</si>
  <si>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</si>
  <si>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</si>
  <si>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</si>
  <si>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</si>
  <si>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</si>
  <si>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</si>
  <si>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</si>
  <si>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</si>
  <si>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</si>
  <si>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</si>
  <si>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</si>
  <si>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</si>
  <si>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</si>
  <si>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</si>
  <si>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</si>
  <si>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</si>
  <si>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</si>
  <si>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</si>
  <si>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</si>
  <si>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</si>
  <si>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</si>
  <si>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</si>
  <si>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</si>
  <si>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</si>
  <si>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</si>
  <si>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</si>
  <si>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</si>
  <si>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</si>
  <si>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</si>
  <si>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</si>
  <si>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</si>
  <si>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</si>
  <si>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</si>
  <si>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</si>
  <si>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</si>
  <si>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</si>
  <si>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</si>
  <si>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</si>
  <si>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</si>
  <si>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</si>
  <si>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</si>
  <si>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</si>
  <si>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</si>
  <si>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</si>
  <si>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</si>
  <si>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</si>
  <si>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</si>
  <si>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</si>
  <si>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</si>
  <si>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</si>
  <si>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</si>
  <si>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</si>
  <si>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</si>
  <si>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</si>
  <si>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</si>
  <si>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</si>
  <si>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</si>
  <si>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</si>
  <si>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</si>
  <si>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</si>
  <si>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</si>
  <si>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</si>
  <si>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</si>
  <si>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</si>
  <si>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</si>
  <si>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</si>
  <si>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</si>
  <si>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</si>
  <si>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</si>
  <si>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</si>
  <si>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</si>
  <si>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</si>
  <si>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</si>
  <si>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</si>
  <si>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</si>
  <si>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</si>
  <si>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</si>
  <si>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</si>
  <si>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</si>
  <si>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</si>
  <si>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</si>
  <si>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</si>
  <si>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</si>
  <si>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</si>
  <si>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</si>
  <si>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</si>
  <si>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</si>
  <si>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</si>
  <si>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</si>
  <si>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</si>
  <si>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</si>
  <si>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</si>
  <si>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</si>
  <si>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</si>
  <si>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</si>
  <si>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</si>
  <si>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</si>
  <si>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</si>
  <si>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</si>
  <si>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</si>
  <si>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</si>
  <si>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</si>
  <si>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</si>
  <si>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</si>
  <si>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</si>
  <si>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</si>
  <si>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</si>
  <si>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</si>
  <si>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</si>
  <si>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</si>
  <si>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</si>
  <si>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</si>
  <si>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</si>
  <si>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</si>
  <si>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</si>
  <si>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</si>
  <si>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</si>
  <si>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</si>
  <si>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</si>
  <si>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</si>
  <si>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</si>
  <si>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</si>
  <si>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</si>
  <si>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</si>
  <si>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</si>
  <si>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</si>
  <si>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</si>
  <si>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</si>
  <si>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</si>
  <si>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</si>
  <si>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</si>
  <si>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</si>
  <si>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</si>
  <si>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</si>
  <si>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</si>
  <si>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</si>
  <si>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</si>
  <si>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</si>
  <si>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</si>
  <si>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</si>
  <si>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</si>
  <si>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</si>
  <si>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</si>
  <si>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</si>
  <si>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</si>
  <si>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</si>
  <si>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</si>
  <si>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</si>
  <si>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</si>
  <si>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</si>
  <si>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</si>
  <si>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</si>
  <si>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</si>
  <si>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</si>
  <si>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</si>
  <si>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</si>
  <si>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</si>
  <si>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</si>
  <si>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</si>
  <si>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</si>
  <si>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</si>
  <si>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</si>
  <si>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</si>
  <si>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</si>
  <si>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</si>
  <si>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</si>
  <si>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</si>
  <si>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</si>
  <si>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</si>
  <si>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</si>
  <si>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</si>
  <si>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</si>
  <si>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</si>
  <si>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</si>
  <si>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</si>
  <si>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</si>
  <si>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</si>
  <si>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</si>
  <si>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</si>
  <si>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</si>
  <si>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</si>
  <si>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</si>
  <si>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</si>
  <si>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</si>
  <si>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</si>
  <si>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</si>
  <si>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</si>
  <si>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</si>
  <si>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</si>
  <si>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</si>
  <si>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</si>
  <si>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</si>
  <si>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</si>
  <si>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</si>
  <si>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</si>
  <si>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</si>
  <si>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</si>
  <si>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</si>
  <si>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</si>
  <si>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</si>
  <si>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</si>
  <si>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</si>
  <si>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</si>
  <si>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</si>
  <si>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</si>
  <si>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</si>
  <si>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</si>
  <si>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</si>
  <si>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</si>
  <si>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</si>
  <si>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</si>
  <si>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</si>
  <si>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</si>
  <si>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</si>
  <si>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</si>
  <si>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</si>
  <si>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</si>
  <si>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</si>
  <si>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</si>
  <si>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</si>
  <si>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</si>
  <si>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</si>
  <si>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</si>
  <si>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</si>
  <si>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</si>
  <si>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</si>
  <si>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</si>
  <si>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</si>
  <si>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</si>
  <si>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</si>
  <si>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</si>
  <si>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</si>
  <si>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</si>
  <si>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</si>
  <si>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</si>
  <si>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</si>
  <si>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</si>
  <si>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</si>
  <si>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</si>
  <si>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</si>
  <si>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</si>
  <si>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</si>
  <si>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</si>
  <si>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</si>
  <si>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</si>
  <si>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</si>
  <si>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</si>
  <si>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</si>
  <si>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</si>
  <si>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</si>
  <si>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</si>
  <si>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</si>
  <si>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</si>
  <si>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</si>
  <si>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</si>
  <si>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</si>
  <si>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</si>
  <si>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</si>
  <si>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</si>
  <si>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</si>
  <si>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</si>
  <si>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</si>
  <si>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</si>
  <si>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</si>
  <si>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</si>
  <si>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</si>
  <si>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</si>
  <si>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</si>
  <si>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</si>
  <si>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</si>
  <si>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</si>
  <si>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</si>
  <si>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</si>
  <si>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</si>
  <si>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</si>
  <si>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</si>
  <si>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</si>
  <si>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</si>
  <si>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</si>
  <si>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</si>
  <si>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</si>
  <si>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</si>
  <si>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</si>
  <si>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</si>
  <si>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</si>
  <si>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</si>
  <si>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</si>
  <si>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</si>
  <si>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</si>
  <si>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</si>
  <si>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</si>
  <si>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</si>
  <si>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</si>
  <si>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</si>
  <si>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</si>
  <si>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</si>
  <si>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</si>
  <si>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</si>
  <si>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</si>
  <si>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</si>
  <si>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</si>
  <si>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</si>
  <si>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</si>
  <si>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</si>
  <si>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</si>
  <si>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</si>
  <si>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</si>
  <si>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</si>
  <si>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</si>
  <si>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</si>
  <si>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</si>
  <si>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</si>
  <si>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</si>
  <si>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</si>
  <si>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</si>
  <si>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</si>
  <si>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</si>
  <si>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</si>
  <si>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</si>
  <si>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</si>
  <si>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</si>
  <si>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</si>
  <si>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</si>
  <si>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</si>
  <si>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</si>
  <si>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</si>
  <si>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</si>
  <si>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</si>
  <si>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</si>
  <si>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</si>
  <si>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</si>
  <si>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</si>
  <si>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</si>
  <si>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</si>
  <si>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</si>
  <si>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</si>
  <si>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</si>
  <si>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</si>
  <si>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</si>
  <si>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</si>
  <si>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</si>
  <si>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</si>
  <si>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</si>
  <si>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</si>
  <si>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</si>
  <si>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</si>
  <si>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</si>
  <si>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</si>
  <si>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</si>
  <si>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</si>
  <si>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</si>
  <si>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</si>
  <si>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</si>
  <si>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</si>
  <si>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</si>
  <si>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</si>
  <si>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</si>
  <si>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</si>
  <si>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</si>
  <si>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</si>
  <si>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</si>
  <si>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</si>
  <si>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</si>
  <si>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</si>
  <si>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</si>
  <si>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</si>
  <si>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</si>
  <si>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</si>
  <si>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</si>
  <si>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</si>
  <si>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</si>
  <si>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</si>
  <si>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</si>
  <si>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</si>
  <si>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</si>
  <si>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</si>
  <si>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</si>
  <si>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</si>
  <si>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</si>
  <si>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</si>
  <si>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</si>
  <si>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</si>
  <si>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</si>
  <si>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</si>
  <si>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</si>
  <si>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</si>
  <si>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</si>
  <si>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</si>
  <si>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</si>
  <si>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</si>
  <si>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</si>
  <si>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</si>
  <si>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</si>
  <si>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</si>
  <si>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</si>
  <si>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</si>
  <si>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</si>
  <si>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</si>
  <si>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</si>
  <si>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</si>
  <si>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</si>
  <si>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</si>
  <si>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</si>
  <si>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</si>
  <si>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</si>
  <si>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</si>
  <si>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</si>
  <si>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</si>
  <si>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</si>
  <si>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</si>
  <si>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</si>
  <si>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</si>
  <si>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</si>
  <si>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</si>
  <si>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</si>
  <si>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</si>
  <si>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</si>
  <si>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</si>
  <si>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</si>
  <si>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</si>
  <si>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</si>
  <si>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</si>
  <si>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</si>
  <si>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</si>
  <si>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</si>
  <si>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</si>
  <si>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</si>
  <si>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</si>
  <si>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</si>
  <si>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</si>
  <si>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</si>
  <si>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</si>
  <si>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</si>
  <si>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</si>
  <si>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</si>
  <si>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</si>
  <si>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</si>
  <si>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</si>
  <si>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</si>
  <si>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</si>
  <si>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</si>
  <si>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</si>
  <si>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</si>
  <si>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</si>
  <si>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</si>
  <si>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</si>
  <si>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</si>
  <si>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</si>
  <si>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</si>
  <si>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</si>
  <si>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</si>
  <si>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</si>
  <si>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</si>
  <si>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</si>
  <si>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</si>
  <si>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</si>
  <si>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</si>
  <si>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</si>
  <si>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</si>
  <si>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</si>
  <si>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</si>
  <si>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</si>
  <si>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</si>
  <si>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</si>
  <si>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</si>
  <si>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</si>
  <si>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</si>
  <si>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</si>
  <si>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</si>
  <si>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</si>
  <si>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</si>
  <si>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</si>
  <si>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</si>
  <si>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</si>
  <si>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</si>
  <si>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</si>
  <si>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</si>
  <si>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</si>
  <si>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</si>
  <si>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</si>
  <si>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</si>
  <si>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</si>
  <si>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</si>
  <si>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</si>
  <si>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</si>
  <si>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</si>
  <si>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</si>
  <si>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</si>
  <si>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</si>
  <si>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</si>
  <si>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</si>
  <si>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</si>
  <si>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</si>
  <si>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</si>
  <si>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</si>
  <si>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</si>
  <si>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</si>
  <si>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</si>
  <si>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</si>
  <si>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</si>
  <si>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</si>
  <si>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</si>
  <si>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</si>
  <si>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</si>
  <si>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</si>
  <si>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</si>
  <si>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</si>
  <si>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</si>
  <si>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</si>
  <si>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</si>
  <si>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</si>
  <si>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</si>
  <si>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</si>
  <si>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</si>
  <si>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</si>
  <si>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</si>
  <si>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</si>
  <si>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</si>
  <si>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</si>
  <si>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</si>
  <si>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</si>
  <si>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</si>
  <si>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</si>
  <si>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</si>
  <si>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</si>
  <si>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</si>
  <si>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</si>
  <si>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</si>
  <si>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</si>
  <si>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</si>
  <si>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</si>
  <si>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</si>
  <si>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</si>
  <si>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</si>
  <si>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</si>
  <si>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</si>
  <si>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</si>
  <si>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</si>
  <si>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</si>
  <si>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</si>
  <si>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</si>
  <si>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</si>
  <si>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</si>
  <si>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</si>
  <si>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</si>
  <si>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</si>
  <si>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</si>
  <si>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</si>
  <si>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</si>
  <si>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</si>
  <si>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</si>
  <si>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</si>
  <si>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</si>
  <si>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</si>
  <si>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</si>
  <si>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</si>
  <si>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</si>
  <si>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</si>
  <si>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</si>
  <si>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</si>
  <si>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</si>
  <si>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</si>
  <si>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</si>
  <si>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</si>
  <si>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</si>
  <si>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</si>
  <si>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</si>
  <si>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</si>
  <si>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</si>
  <si>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</si>
  <si>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</si>
  <si>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</si>
  <si>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</si>
  <si>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</si>
  <si>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</si>
  <si>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</si>
  <si>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</si>
  <si>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</si>
  <si>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</si>
  <si>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</si>
  <si>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</si>
  <si>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</si>
  <si>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</si>
  <si>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</si>
  <si>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</si>
  <si>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</si>
  <si>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</si>
  <si>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</si>
  <si>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</si>
  <si>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</si>
  <si>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</si>
  <si>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</si>
  <si>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</si>
  <si>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</si>
  <si>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</si>
  <si>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</si>
  <si>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</si>
  <si>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</si>
  <si>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</si>
  <si>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</si>
  <si>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</si>
  <si>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</si>
  <si>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</si>
  <si>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</si>
  <si>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</si>
  <si>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</si>
  <si>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</si>
  <si>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</si>
  <si>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</si>
  <si>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</si>
  <si>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</si>
  <si>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</si>
  <si>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</si>
  <si>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</si>
  <si>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</si>
  <si>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</si>
  <si>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</si>
  <si>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</si>
  <si>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</si>
  <si>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</si>
  <si>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</si>
  <si>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</si>
  <si>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</si>
  <si>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</si>
  <si>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</si>
  <si>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</si>
  <si>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</si>
  <si>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</si>
  <si>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</si>
  <si>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</si>
  <si>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</si>
  <si>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</si>
  <si>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</si>
  <si>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</si>
  <si>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</si>
  <si>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</si>
  <si>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</si>
  <si>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</si>
  <si>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</si>
  <si>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</si>
  <si>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</si>
  <si>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</si>
  <si>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</si>
  <si>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</si>
  <si>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</si>
  <si>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</si>
  <si>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</si>
  <si>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</si>
  <si>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</si>
  <si>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</si>
  <si>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</si>
  <si>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</si>
  <si>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</si>
  <si>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</si>
  <si>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</si>
  <si>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</si>
  <si>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</si>
  <si>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</si>
  <si>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</si>
  <si>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</si>
  <si>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</si>
  <si>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</si>
  <si>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</si>
  <si>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</si>
  <si>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</si>
  <si>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</si>
  <si>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</si>
  <si>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</si>
  <si>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</si>
  <si>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</si>
  <si>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</si>
  <si>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</si>
  <si>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</si>
  <si>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</si>
  <si>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</si>
  <si>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</si>
  <si>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</si>
  <si>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</si>
  <si>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</si>
  <si>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</si>
  <si>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</si>
  <si>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</si>
  <si>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</si>
  <si>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</si>
  <si>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</si>
  <si>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</si>
  <si>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</si>
  <si>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</si>
  <si>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</si>
  <si>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</si>
  <si>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</si>
  <si>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</si>
  <si>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</si>
  <si>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</si>
  <si>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</si>
  <si>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</si>
  <si>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</si>
  <si>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</si>
  <si>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</si>
  <si>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</si>
  <si>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</si>
  <si>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</si>
  <si>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</si>
  <si>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</si>
  <si>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</si>
  <si>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</si>
  <si>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</si>
  <si>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</si>
  <si>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</si>
  <si>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</si>
  <si>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</si>
  <si>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</si>
  <si>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</si>
  <si>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</si>
  <si>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</si>
  <si>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</si>
  <si>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</si>
  <si>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</si>
  <si>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</si>
  <si>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</si>
  <si>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</si>
  <si>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</si>
  <si>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</si>
  <si>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</si>
  <si>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</si>
  <si>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</si>
  <si>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</si>
  <si>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</si>
  <si>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</si>
  <si>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</si>
  <si>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</si>
  <si>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</si>
  <si>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</si>
  <si>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</si>
  <si>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</si>
  <si>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</si>
  <si>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</si>
  <si>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</si>
  <si>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</si>
  <si>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</si>
  <si>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</si>
  <si>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</si>
  <si>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</si>
  <si>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</si>
  <si>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</si>
  <si>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</si>
  <si>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</si>
  <si>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</si>
  <si>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</si>
  <si>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</si>
  <si>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</si>
  <si>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</si>
  <si>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</si>
  <si>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</si>
  <si>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</si>
  <si>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</si>
  <si>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</si>
  <si>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</si>
  <si>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</si>
  <si>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</si>
  <si>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</si>
  <si>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</si>
  <si>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</si>
  <si>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</si>
  <si>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</si>
  <si>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</si>
  <si>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</si>
  <si>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</si>
  <si>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</si>
  <si>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</si>
  <si>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</si>
  <si>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</si>
  <si>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</si>
  <si>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</si>
  <si>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</si>
  <si>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</si>
  <si>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</si>
  <si>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</si>
  <si>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</si>
  <si>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</si>
  <si>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</si>
  <si>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</si>
  <si>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</si>
  <si>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</si>
  <si>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</si>
  <si>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</si>
  <si>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</si>
  <si>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</si>
  <si>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</si>
  <si>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</si>
  <si>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</si>
  <si>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</si>
  <si>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</si>
  <si>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</si>
  <si>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</si>
  <si>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</si>
  <si>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</si>
  <si>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</si>
  <si>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</si>
  <si>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</si>
  <si>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</si>
  <si>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</si>
  <si>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</si>
  <si>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</si>
  <si>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</si>
  <si>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</si>
  <si>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</si>
  <si>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</si>
  <si>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</si>
  <si>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</si>
  <si>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</si>
  <si>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</si>
  <si>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</si>
  <si>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</si>
  <si>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</si>
  <si>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</si>
  <si>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</si>
  <si>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</si>
  <si>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</si>
  <si>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</si>
  <si>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</si>
  <si>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</si>
  <si>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</si>
  <si>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</si>
  <si>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</si>
  <si>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</si>
  <si>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</si>
  <si>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</si>
  <si>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</si>
  <si>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</si>
  <si>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</si>
  <si>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</si>
  <si>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</si>
  <si>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</si>
  <si>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</si>
  <si>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</si>
  <si>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</si>
  <si>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</si>
  <si>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</si>
  <si>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</si>
  <si>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</si>
  <si>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</si>
  <si>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</si>
  <si>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</si>
  <si>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</si>
  <si>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</si>
  <si>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</si>
  <si>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</si>
  <si>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</si>
  <si>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</si>
  <si>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</si>
  <si>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</si>
  <si>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</si>
  <si>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</si>
  <si>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</si>
  <si>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</si>
  <si>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</si>
  <si>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</si>
  <si>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</si>
  <si>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</si>
  <si>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</si>
  <si>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</si>
  <si>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</si>
  <si>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</si>
  <si>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</si>
  <si>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</si>
  <si>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</si>
  <si>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</si>
  <si>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</si>
  <si>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</si>
  <si>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</si>
  <si>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</si>
  <si>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</si>
  <si>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</si>
  <si>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</si>
  <si>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</si>
  <si>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</si>
  <si>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</si>
  <si>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</si>
  <si>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</si>
  <si>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</si>
  <si>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</si>
  <si>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</si>
  <si>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</si>
  <si>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</si>
  <si>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</si>
  <si>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</si>
  <si>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</si>
  <si>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</si>
  <si>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</si>
  <si>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</si>
  <si>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</si>
  <si>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</si>
  <si>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</si>
  <si>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</si>
  <si>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</si>
  <si>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</si>
  <si>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</si>
  <si>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</si>
  <si>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</si>
  <si>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</si>
  <si>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</si>
  <si>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</si>
  <si>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</si>
  <si>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</si>
  <si>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</si>
  <si>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</si>
  <si>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</si>
  <si>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</si>
  <si>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</si>
  <si>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</si>
  <si>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</si>
  <si>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</si>
  <si>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</si>
  <si>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</si>
  <si>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</si>
  <si>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</si>
  <si>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</si>
  <si>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</si>
  <si>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</si>
  <si>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</si>
  <si>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</si>
  <si>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</si>
  <si>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</si>
  <si>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</si>
  <si>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</si>
  <si>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</si>
  <si>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</si>
  <si>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</si>
  <si>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</si>
  <si>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</si>
  <si>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</si>
  <si>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</si>
  <si>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</si>
  <si>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</si>
  <si>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</si>
  <si>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</si>
  <si>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</si>
  <si>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</si>
  <si>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</si>
  <si>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</si>
  <si>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</si>
  <si>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</si>
  <si>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</si>
  <si>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</si>
  <si>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</si>
  <si>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</si>
  <si>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</si>
  <si>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</si>
  <si>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</si>
  <si>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</si>
  <si>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</si>
  <si>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</si>
  <si>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</si>
  <si>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</si>
  <si>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</si>
  <si>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</si>
  <si>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</si>
  <si>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</si>
  <si>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</si>
  <si>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</si>
  <si>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</si>
  <si>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</si>
  <si>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</si>
  <si>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</si>
  <si>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</si>
  <si>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</si>
  <si>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</si>
  <si>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</si>
  <si>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</si>
  <si>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</si>
  <si>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</si>
  <si>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</si>
  <si>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</si>
  <si>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</si>
  <si>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</si>
  <si>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</si>
  <si>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</si>
  <si>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</si>
  <si>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</si>
  <si>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</si>
  <si>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</si>
  <si>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</si>
  <si>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</si>
  <si>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</si>
  <si>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</si>
  <si>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</si>
  <si>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</si>
  <si>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</si>
  <si>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</si>
  <si>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</si>
  <si>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</si>
  <si>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</si>
  <si>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</si>
  <si>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</si>
  <si>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</si>
  <si>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</si>
  <si>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</si>
  <si>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</si>
  <si>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</si>
  <si>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</si>
  <si>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</si>
  <si>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</si>
  <si>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</si>
  <si>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</si>
  <si>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</si>
  <si>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</si>
  <si>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</si>
  <si>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</si>
  <si>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</si>
  <si>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</si>
  <si>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</si>
  <si>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</si>
  <si>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</si>
  <si>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</si>
  <si>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</si>
  <si>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</si>
  <si>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</si>
  <si>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</si>
  <si>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</si>
  <si>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</si>
  <si>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</si>
  <si>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</si>
  <si>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</si>
  <si>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</si>
  <si>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</si>
  <si>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</si>
  <si>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</si>
  <si>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</si>
  <si>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</si>
  <si>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</si>
  <si>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</si>
  <si>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</si>
  <si>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</si>
  <si>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</si>
  <si>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</si>
  <si>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</si>
  <si>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</si>
  <si>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</si>
  <si>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</si>
  <si>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</si>
  <si>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</si>
  <si>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</si>
  <si>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</si>
  <si>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</si>
  <si>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</si>
  <si>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</si>
  <si>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</si>
  <si>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</si>
  <si>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</si>
  <si>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</si>
  <si>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</si>
  <si>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</si>
  <si>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</si>
  <si>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</si>
  <si>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</si>
  <si>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</si>
  <si>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</si>
  <si>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</si>
  <si>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</si>
  <si>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</si>
  <si>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</si>
  <si>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</si>
  <si>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</si>
  <si>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</si>
  <si>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</si>
  <si>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</si>
  <si>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</si>
  <si>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</si>
  <si>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</si>
  <si>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</si>
  <si>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</si>
  <si>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</si>
  <si>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</si>
  <si>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</si>
  <si>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</si>
  <si>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</si>
  <si>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</si>
  <si>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</si>
  <si>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</si>
  <si>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</si>
  <si>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</si>
  <si>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</si>
  <si>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</si>
  <si>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</si>
  <si>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</si>
  <si>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</si>
  <si>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</si>
  <si>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</si>
  <si>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</si>
  <si>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</si>
  <si>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</si>
  <si>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</si>
  <si>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</si>
  <si>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</si>
  <si>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</si>
  <si>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</si>
  <si>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</si>
  <si>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</si>
  <si>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</si>
  <si>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</si>
  <si>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</si>
  <si>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</si>
  <si>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</si>
  <si>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</si>
  <si>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</si>
  <si>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</si>
  <si>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</si>
  <si>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</si>
  <si>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</si>
  <si>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</si>
  <si>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</si>
  <si>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</si>
  <si>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</si>
  <si>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</si>
  <si>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</si>
  <si>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</si>
  <si>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</si>
  <si>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</si>
  <si>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</si>
  <si>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</si>
  <si>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</si>
  <si>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</si>
  <si>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</si>
  <si>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</si>
  <si>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</si>
  <si>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</si>
  <si>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</si>
  <si>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</si>
  <si>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</si>
  <si>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</si>
  <si>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</si>
  <si>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</si>
  <si>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</si>
  <si>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</si>
  <si>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</si>
  <si>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</si>
  <si>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</si>
  <si>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</si>
  <si>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</si>
  <si>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</si>
  <si>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</si>
  <si>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</si>
  <si>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</si>
  <si>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</si>
  <si>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</si>
  <si>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</si>
  <si>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</si>
  <si>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</si>
  <si>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</si>
  <si>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</si>
  <si>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</si>
  <si>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</si>
  <si>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</si>
  <si>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</si>
  <si>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</si>
  <si>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</si>
  <si>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</si>
  <si>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</si>
  <si>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</si>
  <si>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</si>
  <si>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</si>
  <si>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</si>
  <si>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</si>
  <si>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</si>
  <si>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</si>
  <si>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</si>
  <si>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</si>
  <si>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</si>
  <si>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</si>
  <si>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</si>
  <si>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</si>
  <si>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</si>
  <si>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</si>
  <si>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</si>
  <si>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</si>
  <si>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</si>
  <si>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</si>
  <si>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</si>
  <si>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</si>
  <si>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</si>
  <si>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</si>
  <si>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</si>
  <si>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</si>
  <si>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</si>
  <si>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</si>
  <si>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</si>
  <si>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</si>
  <si>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</si>
  <si>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</si>
  <si>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</si>
  <si>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</si>
  <si>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</si>
  <si>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</si>
  <si>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</si>
  <si>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</si>
  <si>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</si>
  <si>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</si>
  <si>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</si>
  <si>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</si>
  <si>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</si>
  <si>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</si>
  <si>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</si>
  <si>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</si>
  <si>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</si>
  <si>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</si>
  <si>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</si>
  <si>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</si>
  <si>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</si>
  <si>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</si>
  <si>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</si>
  <si>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</si>
  <si>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</si>
  <si>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</si>
  <si>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</si>
  <si>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</si>
  <si>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</si>
  <si>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</si>
  <si>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</si>
  <si>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</si>
  <si>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</si>
  <si>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</si>
  <si>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</si>
  <si>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</si>
  <si>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</si>
  <si>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</si>
  <si>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</si>
  <si>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</si>
  <si>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</si>
  <si>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</si>
  <si>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</si>
  <si>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</si>
  <si>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</si>
  <si>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</si>
  <si>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</si>
  <si>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</si>
  <si>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</si>
  <si>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</si>
  <si>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</si>
  <si>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</si>
  <si>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</si>
  <si>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</si>
  <si>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</si>
  <si>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</si>
  <si>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</si>
  <si>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</si>
  <si>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</si>
  <si>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</si>
  <si>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</si>
  <si>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</si>
  <si>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</si>
  <si>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</si>
  <si>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</si>
  <si>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</si>
  <si>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</si>
  <si>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</si>
  <si>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</si>
  <si>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</si>
  <si>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</si>
  <si>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</si>
  <si>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</si>
  <si>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</si>
  <si>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</si>
  <si>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</si>
  <si>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</si>
  <si>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</si>
  <si>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</si>
  <si>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</si>
  <si>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</si>
  <si>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</si>
  <si>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</si>
  <si>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</si>
  <si>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</si>
  <si>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</si>
  <si>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</si>
  <si>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</si>
  <si>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</si>
  <si>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</si>
  <si>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</si>
  <si>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</si>
  <si>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</si>
  <si>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</si>
  <si>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</si>
  <si>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</si>
  <si>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</si>
  <si>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</si>
  <si>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</si>
  <si>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</si>
  <si>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</si>
  <si>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</si>
  <si>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</si>
  <si>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</si>
  <si>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</si>
  <si>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</si>
  <si>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</si>
  <si>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</si>
  <si>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</si>
  <si>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</si>
  <si>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</si>
  <si>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</si>
  <si>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</si>
  <si>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</si>
  <si>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</si>
  <si>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</si>
  <si>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</si>
  <si>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</si>
  <si>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</si>
  <si>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</si>
  <si>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</si>
  <si>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</si>
  <si>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</si>
  <si>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</si>
  <si>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</si>
  <si>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</si>
  <si>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</si>
  <si>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</si>
  <si>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</si>
  <si>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</si>
  <si>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</si>
  <si>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</si>
  <si>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</si>
  <si>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</si>
  <si>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</si>
  <si>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</si>
  <si>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</si>
  <si>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</si>
  <si>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</si>
  <si>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</si>
  <si>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</si>
  <si>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</si>
  <si>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</si>
  <si>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</si>
  <si>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</si>
  <si>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</si>
  <si>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</si>
  <si>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</si>
  <si>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</si>
  <si>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</si>
  <si>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</si>
  <si>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</si>
  <si>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</si>
  <si>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</si>
  <si>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</si>
  <si>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</si>
  <si>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</si>
  <si>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</si>
  <si>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</si>
  <si>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</si>
  <si>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</si>
  <si>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</si>
  <si>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</si>
  <si>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</si>
  <si>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</si>
  <si>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</si>
  <si>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</si>
  <si>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</si>
  <si>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</si>
  <si>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</si>
  <si>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</si>
  <si>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</si>
  <si>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</si>
  <si>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</si>
  <si>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</si>
  <si>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</si>
  <si>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</si>
  <si>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</si>
  <si>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</si>
  <si>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</si>
  <si>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</si>
  <si>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</si>
  <si>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</si>
  <si>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</si>
  <si>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</si>
  <si>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</si>
  <si>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</si>
  <si>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</si>
  <si>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</si>
  <si>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</si>
  <si>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</si>
  <si>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</si>
  <si>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</si>
  <si>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</si>
  <si>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</si>
  <si>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</si>
  <si>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</si>
  <si>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</si>
  <si>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</si>
  <si>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</si>
  <si>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</si>
  <si>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</si>
  <si>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</si>
  <si>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</si>
  <si>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</si>
  <si>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</si>
  <si>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</si>
  <si>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</si>
  <si>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</si>
  <si>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</si>
  <si>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</si>
  <si>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</si>
  <si>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</si>
  <si>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</si>
  <si>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</si>
  <si>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</si>
  <si>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</si>
  <si>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</si>
  <si>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</si>
  <si>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</si>
  <si>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</si>
  <si>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</si>
  <si>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</si>
  <si>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</si>
  <si>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</si>
  <si>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</si>
  <si>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</si>
  <si>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</si>
  <si>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</si>
  <si>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</si>
  <si>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</si>
  <si>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</si>
  <si>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</si>
  <si>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</si>
  <si>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</si>
  <si>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</si>
  <si>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</si>
  <si>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</si>
  <si>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</si>
  <si>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</si>
  <si>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</si>
  <si>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</si>
  <si>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</si>
  <si>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</si>
  <si>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</si>
  <si>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</si>
  <si>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</si>
  <si>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</si>
  <si>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</si>
  <si>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</si>
  <si>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</si>
  <si>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</si>
  <si>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</si>
  <si>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</si>
  <si>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</si>
  <si>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</si>
  <si>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</si>
  <si>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</si>
  <si>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</si>
  <si>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</si>
  <si>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</si>
  <si>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</si>
  <si>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</si>
  <si>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</si>
  <si>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</si>
  <si>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</si>
  <si>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</si>
  <si>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</si>
  <si>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</si>
  <si>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</si>
  <si>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</si>
  <si>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</si>
  <si>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</si>
  <si>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</si>
  <si>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</si>
  <si>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</si>
  <si>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</si>
  <si>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</si>
  <si>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</si>
  <si>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</si>
  <si>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</si>
  <si>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</si>
  <si>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</si>
  <si>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</si>
  <si>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</si>
  <si>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</si>
  <si>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</si>
  <si>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</si>
  <si>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</si>
  <si>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</si>
  <si>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</si>
  <si>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</si>
  <si>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</si>
  <si>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</si>
  <si>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</si>
  <si>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</si>
  <si>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</si>
  <si>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</si>
  <si>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</si>
  <si>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</si>
  <si>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</si>
  <si>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</si>
  <si>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</si>
  <si>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</si>
  <si>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</si>
  <si>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</si>
  <si>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</si>
  <si>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</si>
  <si>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</si>
  <si>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</si>
  <si>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</si>
  <si>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</si>
  <si>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</si>
  <si>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</si>
  <si>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</si>
  <si>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</si>
  <si>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</si>
  <si>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</si>
  <si>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</si>
  <si>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</si>
  <si>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</si>
  <si>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</si>
  <si>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</si>
  <si>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</si>
  <si>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</si>
  <si>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</si>
  <si>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</si>
  <si>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</si>
  <si>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</si>
  <si>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</si>
  <si>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</si>
  <si>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</si>
  <si>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</si>
  <si>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</si>
  <si>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</si>
  <si>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</si>
  <si>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</si>
  <si>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</si>
  <si>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</si>
  <si>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</si>
  <si>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</si>
  <si>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</si>
  <si>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</si>
  <si>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</si>
  <si>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</si>
  <si>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</si>
  <si>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</si>
  <si>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</si>
  <si>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</si>
  <si>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</si>
  <si>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</si>
  <si>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</si>
  <si>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</si>
  <si>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</si>
  <si>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</si>
  <si>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</si>
  <si>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</si>
  <si>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</si>
  <si>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</si>
  <si>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</si>
  <si>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</si>
  <si>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</si>
  <si>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</si>
  <si>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</si>
  <si>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</si>
  <si>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</si>
  <si>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</si>
  <si>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</si>
  <si>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</si>
  <si>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</si>
  <si>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</si>
  <si>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</si>
  <si>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</si>
  <si>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</si>
  <si>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</si>
  <si>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</si>
  <si>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</si>
  <si>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</si>
  <si>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</si>
  <si>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</si>
  <si>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</si>
  <si>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</si>
  <si>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</si>
  <si>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</si>
  <si>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</si>
  <si>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</si>
  <si>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</si>
  <si>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</si>
  <si>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</si>
  <si>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</si>
  <si>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</si>
  <si>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</si>
  <si>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</si>
  <si>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</si>
  <si>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</si>
  <si>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</si>
  <si>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</si>
  <si>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</si>
  <si>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</si>
  <si>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</si>
  <si>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</si>
  <si>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</si>
  <si>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</si>
  <si>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</si>
  <si>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</si>
  <si>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</si>
  <si>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</si>
  <si>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</si>
  <si>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</si>
  <si>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</si>
  <si>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</si>
  <si>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</si>
  <si>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</si>
  <si>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</si>
  <si>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</si>
  <si>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</si>
  <si>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</si>
  <si>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</si>
  <si>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</si>
  <si>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</si>
  <si>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</si>
  <si>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</si>
  <si>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</si>
  <si>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</si>
  <si>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</si>
  <si>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</si>
  <si>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</si>
  <si>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</si>
  <si>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</si>
  <si>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</si>
  <si>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</si>
  <si>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</si>
  <si>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</si>
  <si>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</si>
  <si>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</si>
  <si>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</si>
  <si>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</si>
  <si>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</si>
  <si>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</si>
  <si>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</si>
  <si>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</si>
  <si>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</si>
  <si>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</si>
  <si>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</si>
  <si>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</si>
  <si>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</si>
  <si>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</si>
  <si>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</si>
  <si>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</si>
  <si>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</si>
  <si>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</si>
  <si>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</si>
  <si>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</si>
  <si>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</si>
  <si>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</si>
  <si>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</si>
  <si>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</si>
  <si>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</si>
  <si>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</si>
  <si>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</si>
  <si>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</si>
  <si>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</si>
  <si>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</si>
  <si>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</si>
  <si>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</si>
  <si>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</si>
  <si>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</si>
  <si>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</si>
  <si>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</si>
  <si>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</si>
  <si>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</si>
  <si>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</si>
  <si>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</si>
  <si>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</si>
  <si>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</si>
  <si>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</si>
  <si>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</si>
  <si>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</si>
  <si>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</si>
  <si>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</si>
  <si>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</si>
  <si>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</si>
  <si>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</si>
  <si>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</si>
  <si>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</si>
  <si>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</si>
  <si>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</si>
  <si>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</si>
  <si>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</si>
  <si>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</si>
  <si>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</si>
  <si>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</si>
  <si>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</si>
  <si>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</si>
  <si>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</si>
  <si>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</si>
  <si>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</si>
  <si>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</si>
  <si>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</si>
  <si>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</si>
  <si>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</si>
  <si>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</si>
  <si>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</si>
  <si>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</si>
  <si>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</si>
  <si>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</si>
  <si>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</si>
  <si>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</si>
  <si>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</si>
  <si>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</si>
  <si>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</si>
  <si>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</si>
  <si>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</si>
  <si>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</si>
  <si>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</si>
  <si>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</si>
  <si>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</si>
  <si>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</si>
  <si>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</si>
  <si>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</si>
  <si>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</si>
  <si>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</si>
  <si>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</si>
  <si>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</si>
  <si>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</si>
  <si>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</si>
  <si>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</si>
  <si>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</si>
  <si>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</si>
  <si>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</si>
  <si>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</si>
  <si>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</si>
  <si>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</si>
  <si>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</si>
  <si>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</si>
  <si>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</si>
  <si>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</si>
  <si>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</si>
  <si>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</si>
  <si>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</si>
  <si>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</si>
  <si>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</si>
  <si>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</si>
  <si>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</si>
  <si>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</si>
  <si>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</si>
  <si>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</si>
  <si>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</si>
  <si>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</si>
  <si>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</si>
  <si>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</si>
  <si>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</si>
  <si>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</si>
  <si>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</si>
  <si>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</si>
  <si>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</si>
  <si>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</si>
  <si>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</si>
  <si>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</si>
  <si>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</si>
  <si>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</si>
  <si>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</si>
  <si>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</si>
  <si>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</si>
  <si>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</si>
  <si>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</si>
  <si>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</si>
  <si>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</si>
  <si>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</si>
  <si>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</si>
  <si>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</si>
  <si>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</si>
  <si>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</si>
  <si>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</si>
  <si>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</si>
  <si>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</si>
  <si>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</si>
  <si>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</si>
  <si>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</si>
  <si>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</si>
  <si>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</si>
  <si>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</si>
  <si>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</si>
  <si>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</si>
  <si>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</si>
  <si>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</si>
  <si>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</si>
  <si>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</si>
  <si>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</si>
  <si>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</si>
  <si>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</si>
  <si>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</si>
  <si>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</si>
  <si>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</si>
  <si>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</si>
  <si>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</si>
  <si>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</si>
  <si>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</si>
  <si>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</si>
  <si>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</si>
  <si>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</si>
  <si>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</si>
  <si>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</si>
  <si>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</si>
  <si>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</si>
  <si>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</si>
  <si>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Lívia Freitas da Silveira Andrade</t>
  </si>
  <si>
    <t>livia.silveira41@gmail.com</t>
  </si>
  <si>
    <t>Edson Gersino da Silva</t>
  </si>
  <si>
    <t>Presidente</t>
  </si>
  <si>
    <t>Ata de Posse</t>
  </si>
  <si>
    <t>CASADO</t>
  </si>
  <si>
    <t>RUA AGAMENON MAGALHAES, 401, SANTO AMARO, AMARAJI/PE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</si>
</sst>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4">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indexed="8"/>
      <name val="Cambria"/>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theme="1"/>
      <name val="Cambria"/>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rgb="FFFFFFFF"/>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
      <left/>
      <right style="medium">
        <color rgb="FF000001"/>
      </right>
      <top/>
      <bottom style="medium">
        <color rgb="FF000001"/>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8"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60"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2" fillId="0" borderId="11" xfId="0" applyFont="1" applyFill="1" applyBorder="1" applyAlignment="1" applyProtection="1">
      <alignment horizontal="center" vertical="center"/>
      <protection hidden="1"/>
    </xf>
    <xf numFmtId="0" fontId="60" fillId="0" borderId="0" xfId="0" applyFont="1" applyFill="1" applyAlignment="1" applyProtection="1">
      <alignment horizontal="left" vertical="center"/>
      <protection hidden="1"/>
    </xf>
    <xf numFmtId="0" fontId="62" fillId="26" borderId="12" xfId="0" applyFont="1" applyFill="1" applyBorder="1" applyAlignment="1" applyProtection="1">
      <alignment horizontal="center" vertical="center"/>
      <protection hidden="1"/>
    </xf>
    <xf numFmtId="0" fontId="63"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4"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5"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60" fillId="0" borderId="0" xfId="80" applyFont="1" applyFill="1" applyAlignment="1" applyProtection="1">
      <alignment horizontal="left" vertical="center"/>
      <protection hidden="1"/>
    </xf>
    <xf numFmtId="0" fontId="60"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1"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6"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1" fillId="29" borderId="20" xfId="0" applyFont="1" applyFill="1" applyBorder="1" applyAlignment="1" applyProtection="1">
      <alignment horizontal="left" vertical="center" indent="27"/>
      <protection hidden="1"/>
    </xf>
    <xf numFmtId="0" fontId="61" fillId="29" borderId="21" xfId="0" applyFont="1" applyFill="1" applyBorder="1" applyAlignment="1" applyProtection="1">
      <alignment horizontal="left" vertical="center" indent="27"/>
      <protection hidden="1"/>
    </xf>
    <xf numFmtId="0" fontId="67" fillId="0" borderId="0" xfId="0" applyFont="1" applyAlignment="1" applyProtection="1">
      <alignment horizontal="center" vertical="center"/>
      <protection hidden="1"/>
    </xf>
    <xf numFmtId="0" fontId="68" fillId="0" borderId="22" xfId="0" applyFont="1" applyBorder="1" applyAlignment="1" applyProtection="1">
      <alignment horizontal="center" vertical="center" wrapText="1"/>
      <protection hidden="1"/>
    </xf>
    <xf numFmtId="0" fontId="69" fillId="0" borderId="23" xfId="0" applyFont="1" applyFill="1" applyBorder="1" applyAlignment="1" applyProtection="1">
      <alignment horizontal="center" vertical="center"/>
      <protection hidden="1"/>
    </xf>
    <xf numFmtId="0" fontId="70" fillId="0" borderId="0" xfId="0" applyFont="1" applyFill="1" applyBorder="1" applyAlignment="1" applyProtection="1">
      <alignment horizontal="center" vertical="center"/>
      <protection hidden="1"/>
    </xf>
    <xf numFmtId="0" fontId="71" fillId="30" borderId="24" xfId="0" applyFont="1" applyFill="1" applyBorder="1" applyAlignment="1" applyProtection="1">
      <alignment horizontal="center" vertical="center"/>
      <protection hidden="1"/>
    </xf>
    <xf numFmtId="0" fontId="71" fillId="30" borderId="25" xfId="0" applyFont="1" applyFill="1" applyBorder="1" applyAlignment="1" applyProtection="1">
      <alignment horizontal="center" vertical="center"/>
      <protection hidden="1"/>
    </xf>
    <xf numFmtId="0" fontId="71"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9" fillId="0" borderId="27" xfId="0" applyFont="1" applyFill="1" applyBorder="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69"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4" fillId="0" borderId="0" xfId="0" applyFont="1" applyAlignment="1" applyProtection="1">
      <alignment horizontal="center" vertical="center"/>
      <protection hidden="1"/>
    </xf>
    <xf numFmtId="0" fontId="72"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70" fillId="0" borderId="0" xfId="80" applyFont="1" applyFill="1" applyBorder="1" applyAlignment="1" applyProtection="1">
      <alignment horizontal="center" vertical="center"/>
      <protection hidden="1"/>
    </xf>
    <xf numFmtId="0" fontId="69"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6" fillId="0" borderId="0" xfId="80" applyFont="1" applyBorder="1" applyAlignment="1" applyProtection="1">
      <alignment horizontal="center" vertical="center"/>
      <protection hidden="1"/>
    </xf>
    <xf numFmtId="0" fontId="69"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4" fillId="0" borderId="0" xfId="80" applyFont="1" applyAlignment="1" applyProtection="1">
      <alignment horizontal="center" vertical="center"/>
      <protection hidden="1"/>
    </xf>
    <xf numFmtId="4" fontId="73" fillId="31" borderId="31" xfId="0" applyNumberFormat="1" applyFont="1" applyFill="1" applyBorder="1" applyAlignment="1" applyProtection="1">
      <alignment horizontal="left" vertical="center" wrapText="1"/>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9">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v>
      </c>
      <c r="G3" s="93" t="str">
        <f>UPPER(INDEX(C4:C188,MATCH(F3,B4:B188,0),0))</f>
        <v>AMARAJI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35" activePane="bottomLeft" state="frozen"/>
      <selection pane="topLeft" activeCell="B8" sqref="B8:G8"/>
      <selection pane="bottomLeft" activeCell="D43" sqref="D43"/>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AMARAJI</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1827353.53</v>
      </c>
    </row>
    <row r="11" spans="2:6" ht="15.75">
      <c r="B11" s="28" t="s">
        <v>537</v>
      </c>
      <c r="C11" s="29" t="s">
        <v>545</v>
      </c>
      <c r="D11" s="30">
        <f>SUM(D12:D19)-D23</f>
        <v>1827353.53</v>
      </c>
      <c r="E11" s="148"/>
      <c r="F11" s="98"/>
    </row>
    <row r="12" spans="2:6" ht="15.75">
      <c r="B12" s="171" t="s">
        <v>653</v>
      </c>
      <c r="C12" s="48" t="s">
        <v>28</v>
      </c>
      <c r="D12" s="50"/>
      <c r="F12" s="98"/>
    </row>
    <row r="13" spans="2:6" ht="15.75">
      <c r="B13" s="171" t="s">
        <v>654</v>
      </c>
      <c r="C13" s="48" t="s">
        <v>546</v>
      </c>
      <c r="D13" s="50">
        <v>1527770.79</v>
      </c>
      <c r="F13" s="98"/>
    </row>
    <row r="14" spans="2:6" ht="15.75">
      <c r="B14" s="171" t="s">
        <v>655</v>
      </c>
      <c r="C14" s="48" t="s">
        <v>547</v>
      </c>
      <c r="D14" s="50">
        <v>299582.74</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10162.2</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v>10162.2</v>
      </c>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1817191.33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1" stopIfTrue="1">
      <formula>$F9&lt;&gt;$I9</formula>
    </cfRule>
  </conditionalFormatting>
  <conditionalFormatting sqref="J19:J22">
    <cfRule type="expression" priority="18" dxfId="61" stopIfTrue="1">
      <formula>AND(#REF!&lt;&gt;"x",J19&lt;&gt;T19)</formula>
    </cfRule>
  </conditionalFormatting>
  <conditionalFormatting sqref="C46:C47 C38:D38 C20:D25 D10:D25 C32:C35 C38:C44 D27:D47">
    <cfRule type="cellIs" priority="15" dxfId="65" operator="equal" stopIfTrue="1">
      <formula>""</formula>
    </cfRule>
  </conditionalFormatting>
  <conditionalFormatting sqref="B38:B47 B10:B11 B26:B36">
    <cfRule type="expression" priority="13" dxfId="66" stopIfTrue="1">
      <formula>OR(#REF!&gt;0,#REF!&lt;0)</formula>
    </cfRule>
  </conditionalFormatting>
  <conditionalFormatting sqref="J34:J35">
    <cfRule type="expression" priority="23" dxfId="61" stopIfTrue="1">
      <formula>AND(#REF!&lt;&gt;"x",J34&lt;&gt;T31)</formula>
    </cfRule>
  </conditionalFormatting>
  <conditionalFormatting sqref="D36:D38">
    <cfRule type="expression" priority="11" dxfId="61" stopIfTrue="1">
      <formula>$F36&lt;&gt;$I36</formula>
    </cfRule>
  </conditionalFormatting>
  <conditionalFormatting sqref="J46:J47">
    <cfRule type="expression" priority="10" dxfId="61" stopIfTrue="1">
      <formula>AND(#REF!&lt;&gt;"x",J46&lt;&gt;T45)</formula>
    </cfRule>
  </conditionalFormatting>
  <conditionalFormatting sqref="C48:D48">
    <cfRule type="cellIs" priority="7" dxfId="65" operator="equal" stopIfTrue="1">
      <formula>""</formula>
    </cfRule>
  </conditionalFormatting>
  <conditionalFormatting sqref="B48">
    <cfRule type="expression" priority="6" dxfId="66" stopIfTrue="1">
      <formula>OR(#REF!&gt;0,#REF!&lt;0)</formula>
    </cfRule>
  </conditionalFormatting>
  <conditionalFormatting sqref="D48">
    <cfRule type="expression" priority="5" dxfId="61" stopIfTrue="1">
      <formula>$F48&lt;&gt;$I48</formula>
    </cfRule>
  </conditionalFormatting>
  <conditionalFormatting sqref="J32:J33">
    <cfRule type="expression" priority="24" dxfId="61" stopIfTrue="1">
      <formula>AND(#REF!&lt;&gt;"x",J32&lt;&gt;T29)</formula>
    </cfRule>
  </conditionalFormatting>
  <conditionalFormatting sqref="C35">
    <cfRule type="cellIs" priority="4" dxfId="62" operator="equal" stopIfTrue="1">
      <formula>""</formula>
    </cfRule>
  </conditionalFormatting>
  <conditionalFormatting sqref="B26">
    <cfRule type="expression" priority="3" dxfId="67" stopIfTrue="1">
      <formula>OR(#REF!&gt;0,#REF!&lt;0)</formula>
    </cfRule>
  </conditionalFormatting>
  <conditionalFormatting sqref="B38:B47">
    <cfRule type="expression" priority="2" dxfId="67" stopIfTrue="1">
      <formula>OR(#REF!&gt;0,#REF!&lt;0)</formula>
    </cfRule>
  </conditionalFormatting>
  <conditionalFormatting sqref="C42">
    <cfRule type="cellIs" priority="1" dxfId="62"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38" activePane="bottomLeft" state="frozen"/>
      <selection pane="topLeft" activeCell="B8" sqref="B8:G8"/>
      <selection pane="bottomLeft" activeCell="G138" sqref="G138"/>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AMARAJI</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c r="C10" s="126"/>
      <c r="D10" s="126"/>
      <c r="E10" s="127"/>
      <c r="F10" s="128"/>
      <c r="G10" s="129"/>
      <c r="H10" s="130"/>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t="s">
        <v>5013</v>
      </c>
      <c r="C138" s="126" t="s">
        <v>5014</v>
      </c>
      <c r="D138" s="126" t="s">
        <v>5015</v>
      </c>
      <c r="E138" s="127">
        <v>76329054487</v>
      </c>
      <c r="F138" s="128" t="s">
        <v>5016</v>
      </c>
      <c r="G138" s="129" t="s">
        <v>5017</v>
      </c>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37 F139:I152 F138 H138:I138">
    <cfRule type="cellIs" priority="8" dxfId="65" operator="equal" stopIfTrue="1">
      <formula>""</formula>
    </cfRule>
  </conditionalFormatting>
  <conditionalFormatting sqref="E10:E152">
    <cfRule type="cellIs" priority="2" dxfId="65" operator="equal" stopIfTrue="1">
      <formula>""</formula>
    </cfRule>
    <cfRule type="expression" priority="3" dxfId="68" stopIfTrue="1">
      <formula>#REF!="CPF Inválido"</formula>
    </cfRule>
  </conditionalFormatting>
  <conditionalFormatting sqref="G138">
    <cfRule type="cellIs" priority="1" dxfId="65" operator="equal" stopIfTrue="1">
      <formula>""</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E66" sqref="E66"/>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AMARAJI</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6.5" thickBot="1">
      <c r="A17" s="140"/>
      <c r="B17" s="144" t="s">
        <v>4</v>
      </c>
      <c r="C17" s="211">
        <v>11270</v>
      </c>
      <c r="D17" s="211">
        <v>1577.8</v>
      </c>
      <c r="E17" s="211">
        <v>1577.8</v>
      </c>
      <c r="F17" s="211">
        <v>1577.8</v>
      </c>
      <c r="G17" s="52"/>
    </row>
    <row r="18" spans="1:7" s="141" customFormat="1" ht="16.5" thickBot="1">
      <c r="A18" s="140"/>
      <c r="B18" s="144" t="s">
        <v>5</v>
      </c>
      <c r="C18" s="211">
        <v>11270</v>
      </c>
      <c r="D18" s="211">
        <v>1577.8</v>
      </c>
      <c r="E18" s="211">
        <v>1577.8</v>
      </c>
      <c r="F18" s="211">
        <v>1577.8</v>
      </c>
      <c r="G18" s="52"/>
    </row>
    <row r="19" spans="1:7" s="141" customFormat="1" ht="16.5" thickBot="1">
      <c r="A19" s="140"/>
      <c r="B19" s="144" t="s">
        <v>6</v>
      </c>
      <c r="C19" s="211">
        <v>11270</v>
      </c>
      <c r="D19" s="211">
        <v>1577.8</v>
      </c>
      <c r="E19" s="211">
        <v>1577.8</v>
      </c>
      <c r="F19" s="211">
        <v>1577.8</v>
      </c>
      <c r="G19" s="52"/>
    </row>
    <row r="20" spans="1:7" s="141" customFormat="1" ht="16.5" thickBot="1">
      <c r="A20" s="140"/>
      <c r="B20" s="144" t="s">
        <v>7</v>
      </c>
      <c r="C20" s="211">
        <v>11270</v>
      </c>
      <c r="D20" s="211">
        <v>1577.8</v>
      </c>
      <c r="E20" s="211">
        <v>1564.08</v>
      </c>
      <c r="F20" s="211">
        <v>1564.08</v>
      </c>
      <c r="G20" s="52"/>
    </row>
    <row r="21" spans="1:7" s="141" customFormat="1" ht="16.5" thickBot="1">
      <c r="A21" s="140"/>
      <c r="B21" s="144" t="s">
        <v>8</v>
      </c>
      <c r="C21" s="211">
        <v>11270</v>
      </c>
      <c r="D21" s="211">
        <v>1577.8</v>
      </c>
      <c r="E21" s="211">
        <v>1577.8</v>
      </c>
      <c r="F21" s="211">
        <v>1577.8</v>
      </c>
      <c r="G21" s="52"/>
    </row>
    <row r="22" spans="1:7" s="141" customFormat="1" ht="16.5" thickBot="1">
      <c r="A22" s="140"/>
      <c r="B22" s="144" t="s">
        <v>9</v>
      </c>
      <c r="C22" s="211">
        <v>11270</v>
      </c>
      <c r="D22" s="211">
        <v>1577.8</v>
      </c>
      <c r="E22" s="211">
        <v>1577.8</v>
      </c>
      <c r="F22" s="211">
        <v>1577.8</v>
      </c>
      <c r="G22" s="52"/>
    </row>
    <row r="23" spans="1:7" s="141" customFormat="1" ht="16.5" thickBot="1">
      <c r="A23" s="140"/>
      <c r="B23" s="144" t="s">
        <v>10</v>
      </c>
      <c r="C23" s="211">
        <v>11270</v>
      </c>
      <c r="D23" s="211">
        <v>1577.8</v>
      </c>
      <c r="E23" s="211">
        <v>1577.8</v>
      </c>
      <c r="F23" s="211">
        <v>1577.8</v>
      </c>
      <c r="G23" s="52"/>
    </row>
    <row r="24" spans="1:7" s="141" customFormat="1" ht="16.5" thickBot="1">
      <c r="A24" s="140"/>
      <c r="B24" s="144" t="s">
        <v>11</v>
      </c>
      <c r="C24" s="211">
        <v>11270</v>
      </c>
      <c r="D24" s="211">
        <v>1577.8</v>
      </c>
      <c r="E24" s="211">
        <v>1577.8</v>
      </c>
      <c r="F24" s="211">
        <v>1577.8</v>
      </c>
      <c r="G24" s="52"/>
    </row>
    <row r="25" spans="1:7" s="141" customFormat="1" ht="16.5" thickBot="1">
      <c r="A25" s="140"/>
      <c r="B25" s="144" t="s">
        <v>12</v>
      </c>
      <c r="C25" s="211">
        <v>11270</v>
      </c>
      <c r="D25" s="211">
        <v>1577.8</v>
      </c>
      <c r="E25" s="211">
        <v>1577.8</v>
      </c>
      <c r="F25" s="211">
        <v>1577.8</v>
      </c>
      <c r="G25" s="52"/>
    </row>
    <row r="26" spans="1:7" s="141" customFormat="1" ht="16.5" thickBot="1">
      <c r="A26" s="140"/>
      <c r="B26" s="144" t="s">
        <v>13</v>
      </c>
      <c r="C26" s="211">
        <v>11270</v>
      </c>
      <c r="D26" s="211">
        <v>1577.8</v>
      </c>
      <c r="E26" s="211">
        <v>1577.8</v>
      </c>
      <c r="F26" s="211">
        <v>1577.8</v>
      </c>
      <c r="G26" s="52"/>
    </row>
    <row r="27" spans="1:11" s="141" customFormat="1" ht="16.5" thickBot="1">
      <c r="A27" s="140"/>
      <c r="B27" s="144" t="s">
        <v>14</v>
      </c>
      <c r="C27" s="211">
        <v>11270</v>
      </c>
      <c r="D27" s="211">
        <v>1577.8</v>
      </c>
      <c r="E27" s="211">
        <v>1577.8</v>
      </c>
      <c r="F27" s="211">
        <v>1577.8</v>
      </c>
      <c r="G27" s="52"/>
      <c r="I27" s="140"/>
      <c r="J27" s="140"/>
      <c r="K27" s="140"/>
    </row>
    <row r="28" spans="2:7" ht="16.5" thickBot="1">
      <c r="B28" s="144" t="s">
        <v>15</v>
      </c>
      <c r="C28" s="211">
        <v>11270</v>
      </c>
      <c r="D28" s="211">
        <v>1577.8</v>
      </c>
      <c r="E28" s="211">
        <v>1577.8</v>
      </c>
      <c r="F28" s="211">
        <v>1577.8</v>
      </c>
      <c r="G28" s="52"/>
    </row>
    <row r="29" spans="2:7" ht="16.5" thickBot="1">
      <c r="B29" s="144" t="s">
        <v>295</v>
      </c>
      <c r="C29" s="211">
        <v>11270</v>
      </c>
      <c r="D29" s="211">
        <v>1577.8</v>
      </c>
      <c r="E29" s="211">
        <v>1577.8</v>
      </c>
      <c r="F29" s="211">
        <v>1577.8</v>
      </c>
      <c r="G29" s="52"/>
    </row>
    <row r="30" spans="2:7" ht="15.75">
      <c r="B30" s="145" t="s">
        <v>35</v>
      </c>
      <c r="C30" s="51">
        <f>SUM(C17:C29)</f>
        <v>146510</v>
      </c>
      <c r="D30" s="51">
        <f>SUM(D17:D29)</f>
        <v>20511.399999999994</v>
      </c>
      <c r="E30" s="51">
        <f>SUM(E17:E29)</f>
        <v>20497.679999999997</v>
      </c>
      <c r="F30" s="51">
        <f>SUM(F17:F29)</f>
        <v>20497.679999999997</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6.5" thickBot="1">
      <c r="B41" s="144" t="s">
        <v>4</v>
      </c>
      <c r="C41" s="211">
        <v>11270</v>
      </c>
      <c r="D41" s="211">
        <v>3155.6</v>
      </c>
      <c r="E41" s="211">
        <v>3155.6</v>
      </c>
      <c r="F41" s="52"/>
      <c r="G41" s="211">
        <v>3155.6</v>
      </c>
      <c r="H41" s="52"/>
    </row>
    <row r="42" spans="2:8" ht="16.5" thickBot="1">
      <c r="B42" s="144" t="s">
        <v>5</v>
      </c>
      <c r="C42" s="211">
        <v>11270</v>
      </c>
      <c r="D42" s="211">
        <v>3155.6</v>
      </c>
      <c r="E42" s="211">
        <v>3155.6</v>
      </c>
      <c r="F42" s="52"/>
      <c r="G42" s="211">
        <v>3155.6</v>
      </c>
      <c r="H42" s="52"/>
    </row>
    <row r="43" spans="2:8" ht="16.5" thickBot="1">
      <c r="B43" s="144" t="s">
        <v>6</v>
      </c>
      <c r="C43" s="211">
        <v>11270</v>
      </c>
      <c r="D43" s="211">
        <v>3155.6</v>
      </c>
      <c r="E43" s="211">
        <v>3155.6</v>
      </c>
      <c r="F43" s="52"/>
      <c r="G43" s="211">
        <v>3155.6</v>
      </c>
      <c r="H43" s="52"/>
    </row>
    <row r="44" spans="2:8" ht="16.5" thickBot="1">
      <c r="B44" s="144" t="s">
        <v>7</v>
      </c>
      <c r="C44" s="211">
        <v>11270</v>
      </c>
      <c r="D44" s="211">
        <v>3155.6</v>
      </c>
      <c r="E44" s="211">
        <v>3155.6</v>
      </c>
      <c r="F44" s="52"/>
      <c r="G44" s="211">
        <v>3155.6</v>
      </c>
      <c r="H44" s="52"/>
    </row>
    <row r="45" spans="2:8" ht="16.5" thickBot="1">
      <c r="B45" s="144" t="s">
        <v>8</v>
      </c>
      <c r="C45" s="211">
        <v>11270</v>
      </c>
      <c r="D45" s="211">
        <v>3155.6</v>
      </c>
      <c r="E45" s="211">
        <v>3155.6</v>
      </c>
      <c r="F45" s="52"/>
      <c r="G45" s="211">
        <v>3155.6</v>
      </c>
      <c r="H45" s="52"/>
    </row>
    <row r="46" spans="2:8" ht="16.5" thickBot="1">
      <c r="B46" s="144" t="s">
        <v>9</v>
      </c>
      <c r="C46" s="211">
        <v>11270</v>
      </c>
      <c r="D46" s="211">
        <v>3155.6</v>
      </c>
      <c r="E46" s="211">
        <v>3155.6</v>
      </c>
      <c r="F46" s="52"/>
      <c r="G46" s="211">
        <v>3155.6</v>
      </c>
      <c r="H46" s="52"/>
    </row>
    <row r="47" spans="2:8" ht="16.5" thickBot="1">
      <c r="B47" s="144" t="s">
        <v>10</v>
      </c>
      <c r="C47" s="211">
        <v>11270</v>
      </c>
      <c r="D47" s="211">
        <v>3155.6</v>
      </c>
      <c r="E47" s="211">
        <v>3155.6</v>
      </c>
      <c r="F47" s="52"/>
      <c r="G47" s="211">
        <v>3155.6</v>
      </c>
      <c r="H47" s="52"/>
    </row>
    <row r="48" spans="2:8" ht="16.5" thickBot="1">
      <c r="B48" s="144" t="s">
        <v>11</v>
      </c>
      <c r="C48" s="211">
        <v>11270</v>
      </c>
      <c r="D48" s="211">
        <v>3155.6</v>
      </c>
      <c r="E48" s="211">
        <v>3155.6</v>
      </c>
      <c r="F48" s="52"/>
      <c r="G48" s="211">
        <v>3155.6</v>
      </c>
      <c r="H48" s="52"/>
    </row>
    <row r="49" spans="2:8" ht="16.5" thickBot="1">
      <c r="B49" s="144" t="s">
        <v>12</v>
      </c>
      <c r="C49" s="211">
        <v>11270</v>
      </c>
      <c r="D49" s="211">
        <v>3155.6</v>
      </c>
      <c r="E49" s="211">
        <v>3155.6</v>
      </c>
      <c r="F49" s="52"/>
      <c r="G49" s="211">
        <v>3155.6</v>
      </c>
      <c r="H49" s="52"/>
    </row>
    <row r="50" spans="2:8" ht="16.5" thickBot="1">
      <c r="B50" s="144" t="s">
        <v>13</v>
      </c>
      <c r="C50" s="211">
        <v>11270</v>
      </c>
      <c r="D50" s="211">
        <v>3155.6</v>
      </c>
      <c r="E50" s="211">
        <v>3155.6</v>
      </c>
      <c r="F50" s="52"/>
      <c r="G50" s="211">
        <v>3155.6</v>
      </c>
      <c r="H50" s="52"/>
    </row>
    <row r="51" spans="2:8" ht="16.5" thickBot="1">
      <c r="B51" s="144" t="s">
        <v>14</v>
      </c>
      <c r="C51" s="211">
        <v>11270</v>
      </c>
      <c r="D51" s="211">
        <v>3155.6</v>
      </c>
      <c r="E51" s="211">
        <v>3155.6</v>
      </c>
      <c r="F51" s="52"/>
      <c r="G51" s="211">
        <v>3155.6</v>
      </c>
      <c r="H51" s="52"/>
    </row>
    <row r="52" spans="2:8" ht="16.5" thickBot="1">
      <c r="B52" s="144" t="s">
        <v>15</v>
      </c>
      <c r="C52" s="211">
        <v>11270</v>
      </c>
      <c r="D52" s="211">
        <v>3155.6</v>
      </c>
      <c r="E52" s="211">
        <v>3155.6</v>
      </c>
      <c r="F52" s="52"/>
      <c r="G52" s="211">
        <v>3155.6</v>
      </c>
      <c r="H52" s="52"/>
    </row>
    <row r="53" spans="2:8" ht="16.5" thickBot="1">
      <c r="B53" s="144" t="s">
        <v>295</v>
      </c>
      <c r="C53" s="211">
        <v>11270</v>
      </c>
      <c r="D53" s="211">
        <v>3155.6</v>
      </c>
      <c r="E53" s="211">
        <v>3155.6</v>
      </c>
      <c r="F53" s="52"/>
      <c r="G53" s="211">
        <v>3155.6</v>
      </c>
      <c r="H53" s="52"/>
    </row>
    <row r="54" spans="2:8" ht="15.75">
      <c r="B54" s="145" t="s">
        <v>35</v>
      </c>
      <c r="C54" s="51">
        <f aca="true" t="shared" si="0" ref="C54:H54">SUM(C41:C53)</f>
        <v>146510</v>
      </c>
      <c r="D54" s="51">
        <f t="shared" si="0"/>
        <v>41022.79999999999</v>
      </c>
      <c r="E54" s="51">
        <f t="shared" si="0"/>
        <v>41022.79999999999</v>
      </c>
      <c r="F54" s="51">
        <f t="shared" si="0"/>
        <v>0</v>
      </c>
      <c r="G54" s="51">
        <f t="shared" si="0"/>
        <v>41022.79999999999</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5" operator="equal" stopIfTrue="1">
      <formula>""</formula>
    </cfRule>
  </conditionalFormatting>
  <conditionalFormatting sqref="G17:G30">
    <cfRule type="cellIs" priority="2" dxfId="65" operator="equal" stopIfTrue="1">
      <formula>""</formula>
    </cfRule>
  </conditionalFormatting>
  <conditionalFormatting sqref="H41:H54">
    <cfRule type="cellIs" priority="1" dxfId="65"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AMARAJI</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6.5" thickBot="1">
      <c r="A15" s="140"/>
      <c r="B15" s="144" t="s">
        <v>4</v>
      </c>
      <c r="C15" s="211">
        <v>89414.76</v>
      </c>
      <c r="D15" s="211">
        <v>9838.71</v>
      </c>
      <c r="E15" s="211">
        <v>9838.71</v>
      </c>
      <c r="F15" s="211">
        <v>9838.71</v>
      </c>
      <c r="G15" s="52"/>
    </row>
    <row r="16" spans="1:7" s="141" customFormat="1" ht="16.5" thickBot="1">
      <c r="A16" s="140"/>
      <c r="B16" s="144" t="s">
        <v>5</v>
      </c>
      <c r="C16" s="211">
        <v>89414.76</v>
      </c>
      <c r="D16" s="211">
        <v>9838.71</v>
      </c>
      <c r="E16" s="211">
        <v>9838.71</v>
      </c>
      <c r="F16" s="211">
        <v>9838.71</v>
      </c>
      <c r="G16" s="52"/>
    </row>
    <row r="17" spans="1:7" s="141" customFormat="1" ht="16.5" thickBot="1">
      <c r="A17" s="140"/>
      <c r="B17" s="144" t="s">
        <v>6</v>
      </c>
      <c r="C17" s="211">
        <v>89414.76</v>
      </c>
      <c r="D17" s="211">
        <v>9838.71</v>
      </c>
      <c r="E17" s="211">
        <v>9838.71</v>
      </c>
      <c r="F17" s="211">
        <v>9838.71</v>
      </c>
      <c r="G17" s="52"/>
    </row>
    <row r="18" spans="1:7" s="141" customFormat="1" ht="16.5" thickBot="1">
      <c r="A18" s="140"/>
      <c r="B18" s="144" t="s">
        <v>7</v>
      </c>
      <c r="C18" s="211">
        <v>89414.76</v>
      </c>
      <c r="D18" s="211">
        <v>9838.71</v>
      </c>
      <c r="E18" s="211">
        <v>9838.71</v>
      </c>
      <c r="F18" s="211">
        <v>9838.71</v>
      </c>
      <c r="G18" s="52"/>
    </row>
    <row r="19" spans="1:7" s="141" customFormat="1" ht="16.5" thickBot="1">
      <c r="A19" s="140"/>
      <c r="B19" s="144" t="s">
        <v>8</v>
      </c>
      <c r="C19" s="211">
        <v>89414.76</v>
      </c>
      <c r="D19" s="211">
        <v>9834.12</v>
      </c>
      <c r="E19" s="211">
        <v>9834.12</v>
      </c>
      <c r="F19" s="211">
        <v>9834.12</v>
      </c>
      <c r="G19" s="52"/>
    </row>
    <row r="20" spans="1:7" s="141" customFormat="1" ht="16.5" thickBot="1">
      <c r="A20" s="140"/>
      <c r="B20" s="144" t="s">
        <v>9</v>
      </c>
      <c r="C20" s="211">
        <v>89457.6</v>
      </c>
      <c r="D20" s="211">
        <v>9837.98</v>
      </c>
      <c r="E20" s="211">
        <v>9837.98</v>
      </c>
      <c r="F20" s="211">
        <v>9837.98</v>
      </c>
      <c r="G20" s="52"/>
    </row>
    <row r="21" spans="1:7" s="141" customFormat="1" ht="16.5" thickBot="1">
      <c r="A21" s="140"/>
      <c r="B21" s="144" t="s">
        <v>10</v>
      </c>
      <c r="C21" s="211">
        <v>89439.6</v>
      </c>
      <c r="D21" s="211">
        <v>9836.36</v>
      </c>
      <c r="E21" s="211">
        <v>9836.36</v>
      </c>
      <c r="F21" s="211">
        <v>9836.36</v>
      </c>
      <c r="G21" s="52"/>
    </row>
    <row r="22" spans="1:7" s="141" customFormat="1" ht="16.5" thickBot="1">
      <c r="A22" s="140"/>
      <c r="B22" s="144" t="s">
        <v>11</v>
      </c>
      <c r="C22" s="211">
        <v>89439.6</v>
      </c>
      <c r="D22" s="211">
        <v>9836.36</v>
      </c>
      <c r="E22" s="211">
        <v>9836.36</v>
      </c>
      <c r="F22" s="211">
        <v>9836.36</v>
      </c>
      <c r="G22" s="52"/>
    </row>
    <row r="23" spans="1:7" s="141" customFormat="1" ht="16.5" thickBot="1">
      <c r="A23" s="140"/>
      <c r="B23" s="144" t="s">
        <v>12</v>
      </c>
      <c r="C23" s="211">
        <v>89439.6</v>
      </c>
      <c r="D23" s="211">
        <v>9836.36</v>
      </c>
      <c r="E23" s="211">
        <v>9836.36</v>
      </c>
      <c r="F23" s="211">
        <v>9836.36</v>
      </c>
      <c r="G23" s="52"/>
    </row>
    <row r="24" spans="1:7" s="141" customFormat="1" ht="16.5" thickBot="1">
      <c r="A24" s="140"/>
      <c r="B24" s="144" t="s">
        <v>13</v>
      </c>
      <c r="C24" s="211">
        <v>106282.74</v>
      </c>
      <c r="D24" s="211">
        <v>9845.81</v>
      </c>
      <c r="E24" s="211">
        <v>9845.81</v>
      </c>
      <c r="F24" s="211">
        <v>9845.81</v>
      </c>
      <c r="G24" s="52"/>
    </row>
    <row r="25" spans="1:11" s="141" customFormat="1" ht="16.5" thickBot="1">
      <c r="A25" s="140"/>
      <c r="B25" s="144" t="s">
        <v>14</v>
      </c>
      <c r="C25" s="211">
        <v>106282.74</v>
      </c>
      <c r="D25" s="211">
        <v>9845.81</v>
      </c>
      <c r="E25" s="211">
        <v>9845.81</v>
      </c>
      <c r="F25" s="211">
        <v>9845.81</v>
      </c>
      <c r="G25" s="52"/>
      <c r="H25" s="140"/>
      <c r="I25" s="140"/>
      <c r="J25" s="140"/>
      <c r="K25" s="140"/>
    </row>
    <row r="26" spans="2:7" ht="16.5" thickBot="1">
      <c r="B26" s="144" t="s">
        <v>15</v>
      </c>
      <c r="C26" s="211">
        <v>191883</v>
      </c>
      <c r="D26" s="211">
        <v>9845.81</v>
      </c>
      <c r="E26" s="211">
        <v>9845.81</v>
      </c>
      <c r="F26" s="211">
        <v>9845.81</v>
      </c>
      <c r="G26" s="52"/>
    </row>
    <row r="27" spans="2:7" ht="16.5" thickBot="1">
      <c r="B27" s="144" t="s">
        <v>295</v>
      </c>
      <c r="C27" s="211">
        <v>21939.6</v>
      </c>
      <c r="D27" s="211">
        <v>1953.26</v>
      </c>
      <c r="E27" s="211">
        <v>1953.26</v>
      </c>
      <c r="F27" s="211">
        <v>1953.26</v>
      </c>
      <c r="G27" s="52"/>
    </row>
    <row r="28" spans="2:7" ht="15.75">
      <c r="B28" s="145" t="s">
        <v>35</v>
      </c>
      <c r="C28" s="51">
        <f>SUM(C15:C27)</f>
        <v>1231238.28</v>
      </c>
      <c r="D28" s="51">
        <f>SUM(D15:D27)</f>
        <v>120026.70999999999</v>
      </c>
      <c r="E28" s="51">
        <f>SUM(E15:E27)</f>
        <v>120026.70999999999</v>
      </c>
      <c r="F28" s="51">
        <f>SUM(F15:F27)</f>
        <v>120026.70999999999</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6.5" thickBot="1">
      <c r="B38" s="144" t="s">
        <v>4</v>
      </c>
      <c r="C38" s="211">
        <v>89414.76</v>
      </c>
      <c r="D38" s="211">
        <v>18777.1</v>
      </c>
      <c r="E38" s="211">
        <v>18777.09</v>
      </c>
      <c r="F38" s="52"/>
      <c r="G38" s="211">
        <v>18777.09</v>
      </c>
      <c r="H38" s="52"/>
    </row>
    <row r="39" spans="2:8" ht="16.5" thickBot="1">
      <c r="B39" s="144" t="s">
        <v>5</v>
      </c>
      <c r="C39" s="211">
        <v>89414.76</v>
      </c>
      <c r="D39" s="211">
        <v>18777.1</v>
      </c>
      <c r="E39" s="211">
        <v>18777.09</v>
      </c>
      <c r="F39" s="52"/>
      <c r="G39" s="211">
        <v>18777.09</v>
      </c>
      <c r="H39" s="52"/>
    </row>
    <row r="40" spans="2:8" ht="16.5" thickBot="1">
      <c r="B40" s="144" t="s">
        <v>6</v>
      </c>
      <c r="C40" s="211">
        <v>89414.76</v>
      </c>
      <c r="D40" s="211">
        <v>18777.1</v>
      </c>
      <c r="E40" s="211">
        <v>18777.09</v>
      </c>
      <c r="F40" s="52"/>
      <c r="G40" s="211">
        <v>18777.09</v>
      </c>
      <c r="H40" s="52"/>
    </row>
    <row r="41" spans="2:8" ht="16.5" thickBot="1">
      <c r="B41" s="144" t="s">
        <v>7</v>
      </c>
      <c r="C41" s="211">
        <v>89414.76</v>
      </c>
      <c r="D41" s="211">
        <v>18777.1</v>
      </c>
      <c r="E41" s="211">
        <v>18777.09</v>
      </c>
      <c r="F41" s="52"/>
      <c r="G41" s="211">
        <v>18777.09</v>
      </c>
      <c r="H41" s="52"/>
    </row>
    <row r="42" spans="2:8" ht="16.5" thickBot="1">
      <c r="B42" s="144" t="s">
        <v>8</v>
      </c>
      <c r="C42" s="211">
        <v>89414.76</v>
      </c>
      <c r="D42" s="211">
        <v>18777.1</v>
      </c>
      <c r="E42" s="211">
        <v>18777.09</v>
      </c>
      <c r="F42" s="52"/>
      <c r="G42" s="211">
        <v>18777.09</v>
      </c>
      <c r="H42" s="52"/>
    </row>
    <row r="43" spans="2:8" ht="16.5" thickBot="1">
      <c r="B43" s="144" t="s">
        <v>9</v>
      </c>
      <c r="C43" s="211">
        <v>89457.6</v>
      </c>
      <c r="D43" s="211">
        <v>18786.1</v>
      </c>
      <c r="E43" s="211">
        <v>18786.1</v>
      </c>
      <c r="F43" s="52"/>
      <c r="G43" s="211">
        <v>18786.1</v>
      </c>
      <c r="H43" s="52"/>
    </row>
    <row r="44" spans="2:8" ht="16.5" thickBot="1">
      <c r="B44" s="144" t="s">
        <v>10</v>
      </c>
      <c r="C44" s="211">
        <v>89439.6</v>
      </c>
      <c r="D44" s="211">
        <v>18782.32</v>
      </c>
      <c r="E44" s="211">
        <v>18782.31</v>
      </c>
      <c r="F44" s="52"/>
      <c r="G44" s="211">
        <v>18782.31</v>
      </c>
      <c r="H44" s="52"/>
    </row>
    <row r="45" spans="2:8" ht="16.5" thickBot="1">
      <c r="B45" s="144" t="s">
        <v>11</v>
      </c>
      <c r="C45" s="211">
        <v>89439.6</v>
      </c>
      <c r="D45" s="211">
        <v>18782.32</v>
      </c>
      <c r="E45" s="211">
        <v>18782.31</v>
      </c>
      <c r="F45" s="52"/>
      <c r="G45" s="211">
        <v>18782.31</v>
      </c>
      <c r="H45" s="52"/>
    </row>
    <row r="46" spans="2:8" ht="16.5" thickBot="1">
      <c r="B46" s="144" t="s">
        <v>12</v>
      </c>
      <c r="C46" s="211">
        <v>89439.6</v>
      </c>
      <c r="D46" s="211">
        <v>18782.32</v>
      </c>
      <c r="E46" s="211">
        <v>18782.31</v>
      </c>
      <c r="F46" s="52"/>
      <c r="G46" s="211">
        <v>18782.31</v>
      </c>
      <c r="H46" s="52"/>
    </row>
    <row r="47" spans="2:8" ht="16.5" thickBot="1">
      <c r="B47" s="144" t="s">
        <v>13</v>
      </c>
      <c r="C47" s="211">
        <v>106282.74</v>
      </c>
      <c r="D47" s="211">
        <v>22319.32</v>
      </c>
      <c r="E47" s="211">
        <v>22319.36</v>
      </c>
      <c r="F47" s="52"/>
      <c r="G47" s="211">
        <v>22319.36</v>
      </c>
      <c r="H47" s="52"/>
    </row>
    <row r="48" spans="2:8" ht="16.5" thickBot="1">
      <c r="B48" s="144" t="s">
        <v>14</v>
      </c>
      <c r="C48" s="211">
        <v>106282.74</v>
      </c>
      <c r="D48" s="211">
        <v>22319.32</v>
      </c>
      <c r="E48" s="211">
        <v>22319.36</v>
      </c>
      <c r="F48" s="52"/>
      <c r="G48" s="211">
        <v>22319.36</v>
      </c>
      <c r="H48" s="52"/>
    </row>
    <row r="49" spans="2:8" ht="16.5" thickBot="1">
      <c r="B49" s="144" t="s">
        <v>15</v>
      </c>
      <c r="C49" s="211">
        <v>191883</v>
      </c>
      <c r="D49" s="211">
        <v>40295.35</v>
      </c>
      <c r="E49" s="211">
        <v>40295.43</v>
      </c>
      <c r="F49" s="52"/>
      <c r="G49" s="211">
        <v>40295.43</v>
      </c>
      <c r="H49" s="52"/>
    </row>
    <row r="50" spans="2:8" ht="16.5" thickBot="1">
      <c r="B50" s="144" t="s">
        <v>295</v>
      </c>
      <c r="C50" s="211">
        <v>21939.6</v>
      </c>
      <c r="D50" s="211">
        <v>4607.32</v>
      </c>
      <c r="E50" s="211">
        <v>4607.31</v>
      </c>
      <c r="F50" s="52"/>
      <c r="G50" s="211">
        <v>4607.31</v>
      </c>
      <c r="H50" s="52"/>
    </row>
    <row r="51" spans="2:8" ht="15.75">
      <c r="B51" s="145" t="s">
        <v>35</v>
      </c>
      <c r="C51" s="51">
        <f aca="true" t="shared" si="0" ref="C51:H51">SUM(C38:C50)</f>
        <v>1231238.28</v>
      </c>
      <c r="D51" s="51">
        <f t="shared" si="0"/>
        <v>258559.87000000005</v>
      </c>
      <c r="E51" s="51">
        <f t="shared" si="0"/>
        <v>258559.93999999994</v>
      </c>
      <c r="F51" s="51">
        <f t="shared" si="0"/>
        <v>0</v>
      </c>
      <c r="G51" s="51">
        <f t="shared" si="0"/>
        <v>258559.93999999994</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38:G51 C15:G28">
    <cfRule type="cellIs" priority="10" dxfId="65" operator="equal" stopIfTrue="1">
      <formula>""</formula>
    </cfRule>
  </conditionalFormatting>
  <conditionalFormatting sqref="C15:G27">
    <cfRule type="cellIs" priority="9" dxfId="65" operator="equal" stopIfTrue="1">
      <formula>""</formula>
    </cfRule>
  </conditionalFormatting>
  <conditionalFormatting sqref="C15:G27">
    <cfRule type="cellIs" priority="8" dxfId="65" operator="equal" stopIfTrue="1">
      <formula>""</formula>
    </cfRule>
  </conditionalFormatting>
  <conditionalFormatting sqref="C38:G50">
    <cfRule type="cellIs" priority="7" dxfId="65" operator="equal" stopIfTrue="1">
      <formula>""</formula>
    </cfRule>
  </conditionalFormatting>
  <conditionalFormatting sqref="F15:G28">
    <cfRule type="cellIs" priority="6" dxfId="65" operator="equal" stopIfTrue="1">
      <formula>""</formula>
    </cfRule>
  </conditionalFormatting>
  <conditionalFormatting sqref="F15:G27">
    <cfRule type="cellIs" priority="5" dxfId="65" operator="equal" stopIfTrue="1">
      <formula>""</formula>
    </cfRule>
  </conditionalFormatting>
  <conditionalFormatting sqref="F15:G27">
    <cfRule type="cellIs" priority="4" dxfId="65" operator="equal" stopIfTrue="1">
      <formula>""</formula>
    </cfRule>
  </conditionalFormatting>
  <conditionalFormatting sqref="G38:H51">
    <cfRule type="cellIs" priority="3" dxfId="65" operator="equal" stopIfTrue="1">
      <formula>""</formula>
    </cfRule>
  </conditionalFormatting>
  <conditionalFormatting sqref="G38:H50">
    <cfRule type="cellIs" priority="2" dxfId="65" operator="equal" stopIfTrue="1">
      <formula>""</formula>
    </cfRule>
  </conditionalFormatting>
  <conditionalFormatting sqref="G38:H50">
    <cfRule type="cellIs" priority="1" dxfId="65"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AMARAJI</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5" operator="equal" stopIfTrue="1">
      <formula>""</formula>
    </cfRule>
  </conditionalFormatting>
  <conditionalFormatting sqref="H11:J11">
    <cfRule type="expression" priority="6" dxfId="61" stopIfTrue="1">
      <formula>$G31&lt;&gt;$L31</formula>
    </cfRule>
  </conditionalFormatting>
  <conditionalFormatting sqref="H12:J25">
    <cfRule type="cellIs" priority="5" dxfId="65" operator="equal" stopIfTrue="1">
      <formula>""</formula>
    </cfRule>
  </conditionalFormatting>
  <conditionalFormatting sqref="C11:E11">
    <cfRule type="expression" priority="4" dxfId="61" stopIfTrue="1">
      <formula>#REF!&lt;&gt;$L11</formula>
    </cfRule>
  </conditionalFormatting>
  <conditionalFormatting sqref="I25:J25">
    <cfRule type="cellIs" priority="3" dxfId="65" operator="equal" stopIfTrue="1">
      <formula>""</formula>
    </cfRule>
  </conditionalFormatting>
  <conditionalFormatting sqref="H25:J25">
    <cfRule type="cellIs" priority="2" dxfId="65" operator="equal" stopIfTrue="1">
      <formula>""</formula>
    </cfRule>
  </conditionalFormatting>
  <conditionalFormatting sqref="J12:J24">
    <cfRule type="cellIs" priority="1" dxfId="65"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P010</v>
      </c>
      <c r="C12" s="74">
        <v>106</v>
      </c>
      <c r="D12" s="71" t="s">
        <v>986</v>
      </c>
      <c r="E12" s="74">
        <f>$E$3</f>
        <v>2023</v>
      </c>
      <c r="F12" s="70" t="s">
        <v>568</v>
      </c>
      <c r="G12" s="75" t="s">
        <v>221</v>
      </c>
      <c r="H12" s="72" t="s">
        <v>619</v>
      </c>
      <c r="I12" s="146">
        <f>'07'!D10</f>
        <v>1827353.53</v>
      </c>
      <c r="J12" s="70" t="s">
        <v>4961</v>
      </c>
      <c r="K12" s="70" t="str">
        <f>INDEX(PA_EXTRACAOITEM!D:D,MATCH(F12,PA_EXTRACAOITEM!B:B,0),0)</f>
        <v>DESPESA BRUTA COM PESSOAL</v>
      </c>
    </row>
    <row r="13" spans="2:11" ht="15">
      <c r="B13" s="75" t="str">
        <f>INDEX(SUM!D:D,MATCH(SUM!$F$3,SUM!B:B,0),0)</f>
        <v>P010</v>
      </c>
      <c r="C13" s="74">
        <v>106</v>
      </c>
      <c r="D13" s="71" t="s">
        <v>986</v>
      </c>
      <c r="E13" s="74">
        <f aca="true" t="shared" si="0" ref="E13:E64">$E$3</f>
        <v>2023</v>
      </c>
      <c r="F13" s="70" t="s">
        <v>569</v>
      </c>
      <c r="G13" s="75" t="s">
        <v>222</v>
      </c>
      <c r="H13" s="72" t="s">
        <v>620</v>
      </c>
      <c r="I13" s="146">
        <f>'07'!D11</f>
        <v>1827353.53</v>
      </c>
      <c r="J13" s="70" t="s">
        <v>4961</v>
      </c>
      <c r="K13" s="70" t="str">
        <f>INDEX(PA_EXTRACAOITEM!D:D,MATCH(F13,PA_EXTRACAOITEM!B:B,0),0)</f>
        <v>Ativo</v>
      </c>
    </row>
    <row r="14" spans="2:11" ht="15">
      <c r="B14" s="75" t="str">
        <f>INDEX(SUM!D:D,MATCH(SUM!$F$3,SUM!B:B,0),0)</f>
        <v>P010</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P010</v>
      </c>
      <c r="C15" s="74">
        <v>106</v>
      </c>
      <c r="D15" s="71" t="s">
        <v>986</v>
      </c>
      <c r="E15" s="74">
        <f t="shared" si="0"/>
        <v>2023</v>
      </c>
      <c r="F15" s="70" t="s">
        <v>572</v>
      </c>
      <c r="G15" s="75" t="s">
        <v>225</v>
      </c>
      <c r="H15" s="72" t="s">
        <v>622</v>
      </c>
      <c r="I15" s="146">
        <f>'07'!D13</f>
        <v>1527770.79</v>
      </c>
      <c r="J15" s="70" t="s">
        <v>4961</v>
      </c>
      <c r="K15" s="70" t="str">
        <f>INDEX(PA_EXTRACAOITEM!D:D,MATCH(F15,PA_EXTRACAOITEM!B:B,0),0)</f>
        <v>Vencimento e Vantagens Fixas - Pessoal Civil</v>
      </c>
    </row>
    <row r="16" spans="2:11" ht="15">
      <c r="B16" s="75" t="str">
        <f>INDEX(SUM!D:D,MATCH(SUM!$F$3,SUM!B:B,0),0)</f>
        <v>P010</v>
      </c>
      <c r="C16" s="74">
        <v>106</v>
      </c>
      <c r="D16" s="71" t="s">
        <v>986</v>
      </c>
      <c r="E16" s="74">
        <f t="shared" si="0"/>
        <v>2023</v>
      </c>
      <c r="F16" s="70" t="s">
        <v>573</v>
      </c>
      <c r="G16" s="75" t="s">
        <v>226</v>
      </c>
      <c r="H16" s="72" t="s">
        <v>623</v>
      </c>
      <c r="I16" s="146">
        <f>'07'!D14</f>
        <v>299582.74</v>
      </c>
      <c r="J16" s="70" t="s">
        <v>4961</v>
      </c>
      <c r="K16" s="70" t="str">
        <f>INDEX(PA_EXTRACAOITEM!D:D,MATCH(F16,PA_EXTRACAOITEM!B:B,0),0)</f>
        <v>Obrigações Patronais contabilizadas para o RGPS e RPPS - Fundo ou Instituto</v>
      </c>
    </row>
    <row r="17" spans="2:11" ht="15">
      <c r="B17" s="75" t="str">
        <f>INDEX(SUM!D:D,MATCH(SUM!$F$3,SUM!B:B,0),0)</f>
        <v>P010</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P010</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P010</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P010</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P010</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P010</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P010</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P010</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P010</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P010</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P010</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P010</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P010</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P010</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P010</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P010</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P010</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P010</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P010</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P010</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P010</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P010</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P010</v>
      </c>
      <c r="C39" s="74">
        <v>106</v>
      </c>
      <c r="D39" s="71" t="s">
        <v>986</v>
      </c>
      <c r="E39" s="74">
        <f t="shared" si="0"/>
        <v>2023</v>
      </c>
      <c r="F39" s="70" t="s">
        <v>598</v>
      </c>
      <c r="G39" s="75" t="s">
        <v>245</v>
      </c>
      <c r="H39" s="72" t="s">
        <v>642</v>
      </c>
      <c r="I39" s="146">
        <f>'07'!D38</f>
        <v>10162.2</v>
      </c>
      <c r="J39" s="70" t="s">
        <v>4961</v>
      </c>
      <c r="K39" s="70" t="str">
        <f>INDEX(PA_EXTRACAOITEM!D:D,MATCH(F39,PA_EXTRACAOITEM!B:B,0),0)</f>
        <v>DEDUÇÕES (Artigo 19, § 1º, da LRF)</v>
      </c>
    </row>
    <row r="40" spans="2:11" ht="15">
      <c r="B40" s="75" t="str">
        <f>INDEX(SUM!D:D,MATCH(SUM!$F$3,SUM!B:B,0),0)</f>
        <v>P010</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P010</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P010</v>
      </c>
      <c r="C42" s="74">
        <v>106</v>
      </c>
      <c r="D42" s="71" t="s">
        <v>986</v>
      </c>
      <c r="E42" s="74">
        <f t="shared" si="0"/>
        <v>2023</v>
      </c>
      <c r="F42" s="70" t="s">
        <v>601</v>
      </c>
      <c r="G42" s="75" t="s">
        <v>248</v>
      </c>
      <c r="H42" s="72" t="s">
        <v>645</v>
      </c>
      <c r="I42" s="146">
        <f>'07'!D41</f>
        <v>10162.2</v>
      </c>
      <c r="J42" s="70" t="s">
        <v>4961</v>
      </c>
      <c r="K42" s="70" t="str">
        <f>INDEX(PA_EXTRACAOITEM!D:D,MATCH(F42,PA_EXTRACAOITEM!B:B,0),0)</f>
        <v>Despesas de exercícios anteriores</v>
      </c>
    </row>
    <row r="43" spans="2:11" ht="15">
      <c r="B43" s="75" t="str">
        <f>INDEX(SUM!D:D,MATCH(SUM!$F$3,SUM!B:B,0),0)</f>
        <v>P010</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P010</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P010</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P010</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P010</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P010</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P010</v>
      </c>
      <c r="C49" s="74">
        <v>106</v>
      </c>
      <c r="D49" s="71" t="s">
        <v>986</v>
      </c>
      <c r="E49" s="74">
        <f t="shared" si="0"/>
        <v>2023</v>
      </c>
      <c r="F49" s="70" t="s">
        <v>609</v>
      </c>
      <c r="G49" s="75" t="s">
        <v>257</v>
      </c>
      <c r="H49" s="72" t="s">
        <v>648</v>
      </c>
      <c r="I49" s="146">
        <f>'07'!D48</f>
        <v>1817191.33</v>
      </c>
      <c r="J49" s="70" t="s">
        <v>4961</v>
      </c>
      <c r="K49" s="70" t="str">
        <f>INDEX(PA_EXTRACAOITEM!D:D,MATCH(F49,PA_EXTRACAOITEM!B:B,0),0)</f>
        <v>TOTAL (01-02)</v>
      </c>
    </row>
    <row r="50" spans="2:11" ht="15">
      <c r="B50" s="75" t="str">
        <f>INDEX(SUM!D:D,MATCH(SUM!$F$3,SUM!B:B,0),0)</f>
        <v>P010</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P010</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P010</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P010</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P010</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P010</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P010</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P010</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P010</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P010</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P010</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P010</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P010</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P010</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P010</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P010</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P010</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P010</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P010</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P010</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P010</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P010</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P010</v>
      </c>
      <c r="C72" s="74">
        <v>115</v>
      </c>
      <c r="D72" s="71" t="s">
        <v>987</v>
      </c>
      <c r="E72" s="74">
        <f t="shared" si="1"/>
        <v>2023</v>
      </c>
      <c r="F72" s="70" t="s">
        <v>698</v>
      </c>
      <c r="G72" s="150" t="str">
        <f>'03'!B10</f>
        <v>01</v>
      </c>
      <c r="H72" s="75" t="s">
        <v>991</v>
      </c>
      <c r="I72" s="76">
        <f>'03'!H10</f>
        <v>7500</v>
      </c>
      <c r="J72" s="70" t="s">
        <v>4961</v>
      </c>
      <c r="K72" s="70" t="str">
        <f>INDEX(PA_EXTRACAOITEM!D:D,MATCH(F72,PA_EXTRACAOITEM!B:B,0),0)</f>
        <v>Subsídio do Vereador fixado por normativo municipal - Janeiro</v>
      </c>
    </row>
    <row r="73" spans="2:11" ht="15">
      <c r="B73" s="75" t="str">
        <f>INDEX(SUM!D:D,MATCH(SUM!$F$3,SUM!B:B,0),0)</f>
        <v>P010</v>
      </c>
      <c r="C73" s="74">
        <v>115</v>
      </c>
      <c r="D73" s="71" t="s">
        <v>987</v>
      </c>
      <c r="E73" s="74">
        <f t="shared" si="1"/>
        <v>2023</v>
      </c>
      <c r="F73" s="70" t="s">
        <v>699</v>
      </c>
      <c r="G73" s="150" t="str">
        <f>'03'!B11</f>
        <v>02</v>
      </c>
      <c r="H73" s="75" t="s">
        <v>992</v>
      </c>
      <c r="I73" s="76">
        <f>'03'!H11</f>
        <v>7500</v>
      </c>
      <c r="J73" s="70" t="s">
        <v>4961</v>
      </c>
      <c r="K73" s="70" t="str">
        <f>INDEX(PA_EXTRACAOITEM!D:D,MATCH(F73,PA_EXTRACAOITEM!B:B,0),0)</f>
        <v>Subsídio do Vereador fixado por normativo municipal - Fevereiro</v>
      </c>
    </row>
    <row r="74" spans="2:11" ht="15">
      <c r="B74" s="75" t="str">
        <f>INDEX(SUM!D:D,MATCH(SUM!$F$3,SUM!B:B,0),0)</f>
        <v>P010</v>
      </c>
      <c r="C74" s="74">
        <v>115</v>
      </c>
      <c r="D74" s="71" t="s">
        <v>987</v>
      </c>
      <c r="E74" s="74">
        <f t="shared" si="1"/>
        <v>2023</v>
      </c>
      <c r="F74" s="70" t="s">
        <v>700</v>
      </c>
      <c r="G74" s="150" t="str">
        <f>'03'!B12</f>
        <v>03</v>
      </c>
      <c r="H74" s="75" t="s">
        <v>993</v>
      </c>
      <c r="I74" s="76">
        <f>'03'!H12</f>
        <v>7500</v>
      </c>
      <c r="J74" s="70" t="s">
        <v>4961</v>
      </c>
      <c r="K74" s="70" t="str">
        <f>INDEX(PA_EXTRACAOITEM!D:D,MATCH(F74,PA_EXTRACAOITEM!B:B,0),0)</f>
        <v>Subsídio do Vereador fixado por normativo municipal - Março</v>
      </c>
    </row>
    <row r="75" spans="2:11" ht="15">
      <c r="B75" s="75" t="str">
        <f>INDEX(SUM!D:D,MATCH(SUM!$F$3,SUM!B:B,0),0)</f>
        <v>P010</v>
      </c>
      <c r="C75" s="74">
        <v>115</v>
      </c>
      <c r="D75" s="71" t="s">
        <v>987</v>
      </c>
      <c r="E75" s="74">
        <f t="shared" si="1"/>
        <v>2023</v>
      </c>
      <c r="F75" s="70" t="s">
        <v>701</v>
      </c>
      <c r="G75" s="150" t="str">
        <f>'03'!B13</f>
        <v>04</v>
      </c>
      <c r="H75" s="75" t="s">
        <v>994</v>
      </c>
      <c r="I75" s="76">
        <f>'03'!H13</f>
        <v>7500</v>
      </c>
      <c r="J75" s="70" t="s">
        <v>4961</v>
      </c>
      <c r="K75" s="70" t="str">
        <f>INDEX(PA_EXTRACAOITEM!D:D,MATCH(F75,PA_EXTRACAOITEM!B:B,0),0)</f>
        <v>Subsídio do Vereador fixado por normativo municipal - Abril</v>
      </c>
    </row>
    <row r="76" spans="2:11" ht="15">
      <c r="B76" s="75" t="str">
        <f>INDEX(SUM!D:D,MATCH(SUM!$F$3,SUM!B:B,0),0)</f>
        <v>P010</v>
      </c>
      <c r="C76" s="74">
        <v>115</v>
      </c>
      <c r="D76" s="71" t="s">
        <v>987</v>
      </c>
      <c r="E76" s="74">
        <f t="shared" si="1"/>
        <v>2023</v>
      </c>
      <c r="F76" s="70" t="s">
        <v>702</v>
      </c>
      <c r="G76" s="150" t="str">
        <f>'03'!B14</f>
        <v>05</v>
      </c>
      <c r="H76" s="75" t="s">
        <v>995</v>
      </c>
      <c r="I76" s="76">
        <f>'03'!H14</f>
        <v>7500</v>
      </c>
      <c r="J76" s="70" t="s">
        <v>4961</v>
      </c>
      <c r="K76" s="70" t="str">
        <f>INDEX(PA_EXTRACAOITEM!D:D,MATCH(F76,PA_EXTRACAOITEM!B:B,0),0)</f>
        <v>Subsídio do Vereador fixado por normativo municipal - Maio</v>
      </c>
    </row>
    <row r="77" spans="2:11" ht="15">
      <c r="B77" s="75" t="str">
        <f>INDEX(SUM!D:D,MATCH(SUM!$F$3,SUM!B:B,0),0)</f>
        <v>P010</v>
      </c>
      <c r="C77" s="74">
        <v>115</v>
      </c>
      <c r="D77" s="71" t="s">
        <v>987</v>
      </c>
      <c r="E77" s="74">
        <f t="shared" si="1"/>
        <v>2023</v>
      </c>
      <c r="F77" s="70" t="s">
        <v>703</v>
      </c>
      <c r="G77" s="150" t="str">
        <f>'03'!B15</f>
        <v>06</v>
      </c>
      <c r="H77" s="75" t="s">
        <v>996</v>
      </c>
      <c r="I77" s="76">
        <f>'03'!H15</f>
        <v>7500</v>
      </c>
      <c r="J77" s="70" t="s">
        <v>4961</v>
      </c>
      <c r="K77" s="70" t="str">
        <f>INDEX(PA_EXTRACAOITEM!D:D,MATCH(F77,PA_EXTRACAOITEM!B:B,0),0)</f>
        <v>Subsídio do Vereador fixado por normativo municipal - Junho</v>
      </c>
    </row>
    <row r="78" spans="2:11" ht="15">
      <c r="B78" s="75" t="str">
        <f>INDEX(SUM!D:D,MATCH(SUM!$F$3,SUM!B:B,0),0)</f>
        <v>P010</v>
      </c>
      <c r="C78" s="74">
        <v>115</v>
      </c>
      <c r="D78" s="71" t="s">
        <v>987</v>
      </c>
      <c r="E78" s="74">
        <f t="shared" si="1"/>
        <v>2023</v>
      </c>
      <c r="F78" s="70" t="s">
        <v>704</v>
      </c>
      <c r="G78" s="150" t="str">
        <f>'03'!B16</f>
        <v>07</v>
      </c>
      <c r="H78" s="75" t="s">
        <v>997</v>
      </c>
      <c r="I78" s="76">
        <f>'03'!H16</f>
        <v>7500</v>
      </c>
      <c r="J78" s="70" t="s">
        <v>4961</v>
      </c>
      <c r="K78" s="70" t="str">
        <f>INDEX(PA_EXTRACAOITEM!D:D,MATCH(F78,PA_EXTRACAOITEM!B:B,0),0)</f>
        <v>Subsídio do Vereador fixado por normativo municipal - Julho</v>
      </c>
    </row>
    <row r="79" spans="2:11" ht="15">
      <c r="B79" s="75" t="str">
        <f>INDEX(SUM!D:D,MATCH(SUM!$F$3,SUM!B:B,0),0)</f>
        <v>P010</v>
      </c>
      <c r="C79" s="74">
        <v>115</v>
      </c>
      <c r="D79" s="71" t="s">
        <v>987</v>
      </c>
      <c r="E79" s="74">
        <f t="shared" si="1"/>
        <v>2023</v>
      </c>
      <c r="F79" s="70" t="s">
        <v>705</v>
      </c>
      <c r="G79" s="150" t="str">
        <f>'03'!B17</f>
        <v>08</v>
      </c>
      <c r="H79" s="75" t="s">
        <v>998</v>
      </c>
      <c r="I79" s="76">
        <f>'03'!H17</f>
        <v>7500</v>
      </c>
      <c r="J79" s="70" t="s">
        <v>4961</v>
      </c>
      <c r="K79" s="70" t="str">
        <f>INDEX(PA_EXTRACAOITEM!D:D,MATCH(F79,PA_EXTRACAOITEM!B:B,0),0)</f>
        <v>Subsídio do Vereador fixado por normativo municipal - Agosto</v>
      </c>
    </row>
    <row r="80" spans="2:11" ht="15">
      <c r="B80" s="75" t="str">
        <f>INDEX(SUM!D:D,MATCH(SUM!$F$3,SUM!B:B,0),0)</f>
        <v>P010</v>
      </c>
      <c r="C80" s="74">
        <v>115</v>
      </c>
      <c r="D80" s="71" t="s">
        <v>987</v>
      </c>
      <c r="E80" s="74">
        <f t="shared" si="1"/>
        <v>2023</v>
      </c>
      <c r="F80" s="70" t="s">
        <v>706</v>
      </c>
      <c r="G80" s="150" t="str">
        <f>'03'!B18</f>
        <v>09</v>
      </c>
      <c r="H80" s="75" t="s">
        <v>999</v>
      </c>
      <c r="I80" s="76">
        <f>'03'!H18</f>
        <v>7500</v>
      </c>
      <c r="J80" s="70" t="s">
        <v>4961</v>
      </c>
      <c r="K80" s="70" t="str">
        <f>INDEX(PA_EXTRACAOITEM!D:D,MATCH(F80,PA_EXTRACAOITEM!B:B,0),0)</f>
        <v>Subsídio do Vereador fixado por normativo municipal - Setembro</v>
      </c>
    </row>
    <row r="81" spans="2:11" ht="15">
      <c r="B81" s="75" t="str">
        <f>INDEX(SUM!D:D,MATCH(SUM!$F$3,SUM!B:B,0),0)</f>
        <v>P010</v>
      </c>
      <c r="C81" s="74">
        <v>115</v>
      </c>
      <c r="D81" s="71" t="s">
        <v>987</v>
      </c>
      <c r="E81" s="74">
        <f t="shared" si="1"/>
        <v>2023</v>
      </c>
      <c r="F81" s="70" t="s">
        <v>707</v>
      </c>
      <c r="G81" s="150" t="str">
        <f>'03'!B19</f>
        <v>10</v>
      </c>
      <c r="H81" s="75" t="s">
        <v>1000</v>
      </c>
      <c r="I81" s="76">
        <f>'03'!H19</f>
        <v>7500</v>
      </c>
      <c r="J81" s="70" t="s">
        <v>4961</v>
      </c>
      <c r="K81" s="70" t="str">
        <f>INDEX(PA_EXTRACAOITEM!D:D,MATCH(F81,PA_EXTRACAOITEM!B:B,0),0)</f>
        <v>Subsídio do Vereador fixado por normativo municipal - Outubro</v>
      </c>
    </row>
    <row r="82" spans="2:11" ht="15">
      <c r="B82" s="75" t="str">
        <f>INDEX(SUM!D:D,MATCH(SUM!$F$3,SUM!B:B,0),0)</f>
        <v>P010</v>
      </c>
      <c r="C82" s="74">
        <v>115</v>
      </c>
      <c r="D82" s="71" t="s">
        <v>987</v>
      </c>
      <c r="E82" s="74">
        <f t="shared" si="1"/>
        <v>2023</v>
      </c>
      <c r="F82" s="70" t="s">
        <v>708</v>
      </c>
      <c r="G82" s="150" t="str">
        <f>'03'!B20</f>
        <v>11</v>
      </c>
      <c r="H82" s="75" t="s">
        <v>1001</v>
      </c>
      <c r="I82" s="76">
        <f>'03'!H20</f>
        <v>7500</v>
      </c>
      <c r="J82" s="70" t="s">
        <v>4961</v>
      </c>
      <c r="K82" s="70" t="str">
        <f>INDEX(PA_EXTRACAOITEM!D:D,MATCH(F82,PA_EXTRACAOITEM!B:B,0),0)</f>
        <v>Subsídio do Vereador fixado por normativo municipal - Novembro</v>
      </c>
    </row>
    <row r="83" spans="2:11" ht="15">
      <c r="B83" s="75" t="str">
        <f>INDEX(SUM!D:D,MATCH(SUM!$F$3,SUM!B:B,0),0)</f>
        <v>P010</v>
      </c>
      <c r="C83" s="74">
        <v>115</v>
      </c>
      <c r="D83" s="71" t="s">
        <v>987</v>
      </c>
      <c r="E83" s="74">
        <f t="shared" si="1"/>
        <v>2023</v>
      </c>
      <c r="F83" s="70" t="s">
        <v>709</v>
      </c>
      <c r="G83" s="150" t="str">
        <f>'03'!B21</f>
        <v>12</v>
      </c>
      <c r="H83" s="75" t="s">
        <v>1002</v>
      </c>
      <c r="I83" s="76">
        <f>'03'!H21</f>
        <v>7500</v>
      </c>
      <c r="J83" s="70" t="s">
        <v>4961</v>
      </c>
      <c r="K83" s="70" t="str">
        <f>INDEX(PA_EXTRACAOITEM!D:D,MATCH(F83,PA_EXTRACAOITEM!B:B,0),0)</f>
        <v>Subsídio do Vereador fixado por normativo municipal - Dezembro</v>
      </c>
    </row>
    <row r="84" spans="2:11" ht="15">
      <c r="B84" s="75" t="str">
        <f>INDEX(SUM!D:D,MATCH(SUM!$F$3,SUM!B:B,0),0)</f>
        <v>P010</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P010</v>
      </c>
      <c r="C85" s="74">
        <v>115</v>
      </c>
      <c r="D85" s="71" t="s">
        <v>987</v>
      </c>
      <c r="E85" s="74">
        <f t="shared" si="1"/>
        <v>2023</v>
      </c>
      <c r="F85" s="70" t="s">
        <v>711</v>
      </c>
      <c r="G85" s="150" t="str">
        <f>'03'!B10</f>
        <v>01</v>
      </c>
      <c r="H85" s="75" t="s">
        <v>1004</v>
      </c>
      <c r="I85" s="76" t="str">
        <f>'03'!E10&amp;" "&amp;TEXT('03'!F10,"#.##0")&amp;"/"&amp;'03'!G10</f>
        <v>LEI MUNICIPAL N. 486/2016</v>
      </c>
      <c r="J85" s="70" t="s">
        <v>4962</v>
      </c>
      <c r="K85" s="70" t="e">
        <f>INDEX(PA_EXTRACAOITEM!D:D,MATCH(F85,PA_EXTRACAOITEM!B:B,0),0)</f>
        <v>#N/A</v>
      </c>
    </row>
    <row r="86" spans="2:11" ht="15">
      <c r="B86" s="75" t="str">
        <f>INDEX(SUM!D:D,MATCH(SUM!$F$3,SUM!B:B,0),0)</f>
        <v>P010</v>
      </c>
      <c r="C86" s="74">
        <v>115</v>
      </c>
      <c r="D86" s="71" t="s">
        <v>987</v>
      </c>
      <c r="E86" s="74">
        <f t="shared" si="1"/>
        <v>2023</v>
      </c>
      <c r="F86" s="70" t="s">
        <v>712</v>
      </c>
      <c r="G86" s="150" t="str">
        <f>'03'!B11</f>
        <v>02</v>
      </c>
      <c r="H86" s="75" t="s">
        <v>1005</v>
      </c>
      <c r="I86" s="76" t="str">
        <f>'03'!E11&amp;" "&amp;TEXT('03'!F11,"#.##0")&amp;"/"&amp;'03'!G11</f>
        <v>LEI MUNICIPAL N. 486/2016</v>
      </c>
      <c r="J86" s="70" t="s">
        <v>4962</v>
      </c>
      <c r="K86" s="70" t="e">
        <f>INDEX(PA_EXTRACAOITEM!D:D,MATCH(F86,PA_EXTRACAOITEM!B:B,0),0)</f>
        <v>#N/A</v>
      </c>
    </row>
    <row r="87" spans="2:11" ht="15">
      <c r="B87" s="75" t="str">
        <f>INDEX(SUM!D:D,MATCH(SUM!$F$3,SUM!B:B,0),0)</f>
        <v>P010</v>
      </c>
      <c r="C87" s="74">
        <v>115</v>
      </c>
      <c r="D87" s="71" t="s">
        <v>987</v>
      </c>
      <c r="E87" s="74">
        <f t="shared" si="1"/>
        <v>2023</v>
      </c>
      <c r="F87" s="70" t="s">
        <v>713</v>
      </c>
      <c r="G87" s="150" t="str">
        <f>'03'!B12</f>
        <v>03</v>
      </c>
      <c r="H87" s="75" t="s">
        <v>1006</v>
      </c>
      <c r="I87" s="76" t="str">
        <f>'03'!E12&amp;" "&amp;TEXT('03'!F12,"#.##0")&amp;"/"&amp;'03'!G12</f>
        <v>LEI MUNICIPAL N. 486/2016</v>
      </c>
      <c r="J87" s="70" t="s">
        <v>4962</v>
      </c>
      <c r="K87" s="70" t="e">
        <f>INDEX(PA_EXTRACAOITEM!D:D,MATCH(F87,PA_EXTRACAOITEM!B:B,0),0)</f>
        <v>#N/A</v>
      </c>
    </row>
    <row r="88" spans="2:11" ht="15">
      <c r="B88" s="75" t="str">
        <f>INDEX(SUM!D:D,MATCH(SUM!$F$3,SUM!B:B,0),0)</f>
        <v>P010</v>
      </c>
      <c r="C88" s="74">
        <v>115</v>
      </c>
      <c r="D88" s="71" t="s">
        <v>987</v>
      </c>
      <c r="E88" s="74">
        <f t="shared" si="1"/>
        <v>2023</v>
      </c>
      <c r="F88" s="70" t="s">
        <v>714</v>
      </c>
      <c r="G88" s="150" t="str">
        <f>'03'!B13</f>
        <v>04</v>
      </c>
      <c r="H88" s="75" t="s">
        <v>1007</v>
      </c>
      <c r="I88" s="76" t="str">
        <f>'03'!E13&amp;" "&amp;TEXT('03'!F13,"#.##0")&amp;"/"&amp;'03'!G13</f>
        <v>LEI MUNICIPAL N. 486/2016</v>
      </c>
      <c r="J88" s="70" t="s">
        <v>4962</v>
      </c>
      <c r="K88" s="70" t="e">
        <f>INDEX(PA_EXTRACAOITEM!D:D,MATCH(F88,PA_EXTRACAOITEM!B:B,0),0)</f>
        <v>#N/A</v>
      </c>
    </row>
    <row r="89" spans="2:11" ht="15">
      <c r="B89" s="75" t="str">
        <f>INDEX(SUM!D:D,MATCH(SUM!$F$3,SUM!B:B,0),0)</f>
        <v>P010</v>
      </c>
      <c r="C89" s="74">
        <v>115</v>
      </c>
      <c r="D89" s="71" t="s">
        <v>987</v>
      </c>
      <c r="E89" s="74">
        <f t="shared" si="1"/>
        <v>2023</v>
      </c>
      <c r="F89" s="70" t="s">
        <v>715</v>
      </c>
      <c r="G89" s="150" t="str">
        <f>'03'!B14</f>
        <v>05</v>
      </c>
      <c r="H89" s="75" t="s">
        <v>1008</v>
      </c>
      <c r="I89" s="76" t="str">
        <f>'03'!E14&amp;" "&amp;TEXT('03'!F14,"#.##0")&amp;"/"&amp;'03'!G14</f>
        <v>LEI MUNICIPAL N. 486/2016</v>
      </c>
      <c r="J89" s="70" t="s">
        <v>4962</v>
      </c>
      <c r="K89" s="70" t="e">
        <f>INDEX(PA_EXTRACAOITEM!D:D,MATCH(F89,PA_EXTRACAOITEM!B:B,0),0)</f>
        <v>#N/A</v>
      </c>
    </row>
    <row r="90" spans="2:11" ht="15">
      <c r="B90" s="75" t="str">
        <f>INDEX(SUM!D:D,MATCH(SUM!$F$3,SUM!B:B,0),0)</f>
        <v>P010</v>
      </c>
      <c r="C90" s="74">
        <v>115</v>
      </c>
      <c r="D90" s="71" t="s">
        <v>987</v>
      </c>
      <c r="E90" s="74">
        <f t="shared" si="1"/>
        <v>2023</v>
      </c>
      <c r="F90" s="70" t="s">
        <v>716</v>
      </c>
      <c r="G90" s="150" t="str">
        <f>'03'!B15</f>
        <v>06</v>
      </c>
      <c r="H90" s="75" t="s">
        <v>1009</v>
      </c>
      <c r="I90" s="76" t="str">
        <f>'03'!E15&amp;" "&amp;TEXT('03'!F15,"#.##0")&amp;"/"&amp;'03'!G15</f>
        <v>LEI MUNICIPAL N. 486/2016</v>
      </c>
      <c r="J90" s="70" t="s">
        <v>4962</v>
      </c>
      <c r="K90" s="70" t="e">
        <f>INDEX(PA_EXTRACAOITEM!D:D,MATCH(F90,PA_EXTRACAOITEM!B:B,0),0)</f>
        <v>#N/A</v>
      </c>
    </row>
    <row r="91" spans="2:11" ht="15">
      <c r="B91" s="75" t="str">
        <f>INDEX(SUM!D:D,MATCH(SUM!$F$3,SUM!B:B,0),0)</f>
        <v>P010</v>
      </c>
      <c r="C91" s="74">
        <v>115</v>
      </c>
      <c r="D91" s="71" t="s">
        <v>987</v>
      </c>
      <c r="E91" s="74">
        <f t="shared" si="1"/>
        <v>2023</v>
      </c>
      <c r="F91" s="70" t="s">
        <v>717</v>
      </c>
      <c r="G91" s="150" t="str">
        <f>'03'!B16</f>
        <v>07</v>
      </c>
      <c r="H91" s="75" t="s">
        <v>1010</v>
      </c>
      <c r="I91" s="76" t="str">
        <f>'03'!E16&amp;" "&amp;TEXT('03'!F16,"#.##0")&amp;"/"&amp;'03'!G16</f>
        <v>LEI MUNICIPAL N. 486/2016</v>
      </c>
      <c r="J91" s="70" t="s">
        <v>4962</v>
      </c>
      <c r="K91" s="70" t="e">
        <f>INDEX(PA_EXTRACAOITEM!D:D,MATCH(F91,PA_EXTRACAOITEM!B:B,0),0)</f>
        <v>#N/A</v>
      </c>
    </row>
    <row r="92" spans="2:11" ht="15">
      <c r="B92" s="75" t="str">
        <f>INDEX(SUM!D:D,MATCH(SUM!$F$3,SUM!B:B,0),0)</f>
        <v>P010</v>
      </c>
      <c r="C92" s="74">
        <v>115</v>
      </c>
      <c r="D92" s="71" t="s">
        <v>987</v>
      </c>
      <c r="E92" s="74">
        <f t="shared" si="1"/>
        <v>2023</v>
      </c>
      <c r="F92" s="70" t="s">
        <v>718</v>
      </c>
      <c r="G92" s="150" t="str">
        <f>'03'!B17</f>
        <v>08</v>
      </c>
      <c r="H92" s="75" t="s">
        <v>1011</v>
      </c>
      <c r="I92" s="76" t="str">
        <f>'03'!E17&amp;" "&amp;TEXT('03'!F17,"#.##0")&amp;"/"&amp;'03'!G17</f>
        <v>LEI MUNICIPAL N. 486/2016</v>
      </c>
      <c r="J92" s="70" t="s">
        <v>4962</v>
      </c>
      <c r="K92" s="70" t="e">
        <f>INDEX(PA_EXTRACAOITEM!D:D,MATCH(F92,PA_EXTRACAOITEM!B:B,0),0)</f>
        <v>#N/A</v>
      </c>
    </row>
    <row r="93" spans="2:11" ht="15">
      <c r="B93" s="75" t="str">
        <f>INDEX(SUM!D:D,MATCH(SUM!$F$3,SUM!B:B,0),0)</f>
        <v>P010</v>
      </c>
      <c r="C93" s="74">
        <v>115</v>
      </c>
      <c r="D93" s="71" t="s">
        <v>987</v>
      </c>
      <c r="E93" s="74">
        <f t="shared" si="1"/>
        <v>2023</v>
      </c>
      <c r="F93" s="70" t="s">
        <v>719</v>
      </c>
      <c r="G93" s="150" t="str">
        <f>'03'!B18</f>
        <v>09</v>
      </c>
      <c r="H93" s="75" t="s">
        <v>1012</v>
      </c>
      <c r="I93" s="76" t="str">
        <f>'03'!E18&amp;" "&amp;TEXT('03'!F18,"#.##0")&amp;"/"&amp;'03'!G18</f>
        <v>LEI MUNICIPAL N. 486/2016</v>
      </c>
      <c r="J93" s="70" t="s">
        <v>4962</v>
      </c>
      <c r="K93" s="70" t="e">
        <f>INDEX(PA_EXTRACAOITEM!D:D,MATCH(F93,PA_EXTRACAOITEM!B:B,0),0)</f>
        <v>#N/A</v>
      </c>
    </row>
    <row r="94" spans="2:11" ht="15">
      <c r="B94" s="75" t="str">
        <f>INDEX(SUM!D:D,MATCH(SUM!$F$3,SUM!B:B,0),0)</f>
        <v>P010</v>
      </c>
      <c r="C94" s="74">
        <v>115</v>
      </c>
      <c r="D94" s="71" t="s">
        <v>987</v>
      </c>
      <c r="E94" s="74">
        <f t="shared" si="1"/>
        <v>2023</v>
      </c>
      <c r="F94" s="70" t="s">
        <v>720</v>
      </c>
      <c r="G94" s="150" t="str">
        <f>'03'!B19</f>
        <v>10</v>
      </c>
      <c r="H94" s="75" t="s">
        <v>1013</v>
      </c>
      <c r="I94" s="76" t="str">
        <f>'03'!E19&amp;" "&amp;TEXT('03'!F19,"#.##0")&amp;"/"&amp;'03'!G19</f>
        <v>LEI MUNICIPAL N. 486/2016</v>
      </c>
      <c r="J94" s="70" t="s">
        <v>4962</v>
      </c>
      <c r="K94" s="70" t="e">
        <f>INDEX(PA_EXTRACAOITEM!D:D,MATCH(F94,PA_EXTRACAOITEM!B:B,0),0)</f>
        <v>#N/A</v>
      </c>
    </row>
    <row r="95" spans="2:11" ht="15">
      <c r="B95" s="75" t="str">
        <f>INDEX(SUM!D:D,MATCH(SUM!$F$3,SUM!B:B,0),0)</f>
        <v>P010</v>
      </c>
      <c r="C95" s="74">
        <v>115</v>
      </c>
      <c r="D95" s="71" t="s">
        <v>987</v>
      </c>
      <c r="E95" s="74">
        <f t="shared" si="1"/>
        <v>2023</v>
      </c>
      <c r="F95" s="70" t="s">
        <v>721</v>
      </c>
      <c r="G95" s="150" t="str">
        <f>'03'!B20</f>
        <v>11</v>
      </c>
      <c r="H95" s="75" t="s">
        <v>1014</v>
      </c>
      <c r="I95" s="76" t="str">
        <f>'03'!E20&amp;" "&amp;TEXT('03'!F20,"#.##0")&amp;"/"&amp;'03'!G20</f>
        <v>LEI MUNICIPAL N. 486/2016</v>
      </c>
      <c r="J95" s="70" t="s">
        <v>4962</v>
      </c>
      <c r="K95" s="70" t="e">
        <f>INDEX(PA_EXTRACAOITEM!D:D,MATCH(F95,PA_EXTRACAOITEM!B:B,0),0)</f>
        <v>#N/A</v>
      </c>
    </row>
    <row r="96" spans="2:11" ht="15">
      <c r="B96" s="75" t="str">
        <f>INDEX(SUM!D:D,MATCH(SUM!$F$3,SUM!B:B,0),0)</f>
        <v>P010</v>
      </c>
      <c r="C96" s="74">
        <v>115</v>
      </c>
      <c r="D96" s="71" t="s">
        <v>987</v>
      </c>
      <c r="E96" s="74">
        <f t="shared" si="1"/>
        <v>2023</v>
      </c>
      <c r="F96" s="70" t="s">
        <v>722</v>
      </c>
      <c r="G96" s="150" t="str">
        <f>'03'!B21</f>
        <v>12</v>
      </c>
      <c r="H96" s="75" t="s">
        <v>1015</v>
      </c>
      <c r="I96" s="76" t="str">
        <f>'03'!E21&amp;" "&amp;TEXT('03'!F21,"#.##0")&amp;"/"&amp;'03'!G21</f>
        <v>LEI MUNICIPAL N. 486/2016</v>
      </c>
      <c r="J96" s="70" t="s">
        <v>4962</v>
      </c>
      <c r="K96" s="70" t="e">
        <f>INDEX(PA_EXTRACAOITEM!D:D,MATCH(F96,PA_EXTRACAOITEM!B:B,0),0)</f>
        <v>#N/A</v>
      </c>
    </row>
    <row r="97" spans="2:11" ht="15">
      <c r="B97" s="75" t="str">
        <f>INDEX(SUM!D:D,MATCH(SUM!$F$3,SUM!B:B,0),0)</f>
        <v>P010</v>
      </c>
      <c r="C97" s="74">
        <v>115</v>
      </c>
      <c r="D97" s="71" t="s">
        <v>987</v>
      </c>
      <c r="E97" s="74">
        <f t="shared" si="1"/>
        <v>2023</v>
      </c>
      <c r="F97" s="70" t="s">
        <v>723</v>
      </c>
      <c r="G97" s="150" t="str">
        <f>'03'!B22</f>
        <v>13</v>
      </c>
      <c r="H97" s="75" t="s">
        <v>1016</v>
      </c>
      <c r="I97" s="76" t="str">
        <f>'03'!E22&amp;" "&amp;TEXT('03'!F22,"#.##0")&amp;"/"&amp;'03'!G22</f>
        <v> 0/</v>
      </c>
      <c r="J97" s="70" t="s">
        <v>4962</v>
      </c>
      <c r="K97" s="70" t="e">
        <f>INDEX(PA_EXTRACAOITEM!D:D,MATCH(F97,PA_EXTRACAOITEM!B:B,0),0)</f>
        <v>#N/A</v>
      </c>
    </row>
    <row r="98" spans="2:11" ht="15">
      <c r="B98" s="75" t="str">
        <f>INDEX(SUM!D:D,MATCH(SUM!$F$3,SUM!B:B,0),0)</f>
        <v>P010</v>
      </c>
      <c r="C98" s="74">
        <v>115</v>
      </c>
      <c r="D98" s="71" t="s">
        <v>987</v>
      </c>
      <c r="E98" s="74">
        <f t="shared" si="1"/>
        <v>2023</v>
      </c>
      <c r="F98" s="70" t="s">
        <v>724</v>
      </c>
      <c r="G98" s="150" t="str">
        <f>'05'!B10</f>
        <v>01</v>
      </c>
      <c r="H98" s="75" t="s">
        <v>671</v>
      </c>
      <c r="I98" s="76">
        <f>'04'!E10</f>
        <v>67500</v>
      </c>
      <c r="J98" s="70" t="s">
        <v>4961</v>
      </c>
      <c r="K98" s="70" t="str">
        <f>INDEX(PA_EXTRACAOITEM!D:D,MATCH(F98,PA_EXTRACAOITEM!B:B,0),0)</f>
        <v>Valor Pago - Janeiro</v>
      </c>
    </row>
    <row r="99" spans="2:11" ht="15">
      <c r="B99" s="75" t="str">
        <f>INDEX(SUM!D:D,MATCH(SUM!$F$3,SUM!B:B,0),0)</f>
        <v>P010</v>
      </c>
      <c r="C99" s="74">
        <v>115</v>
      </c>
      <c r="D99" s="71" t="s">
        <v>987</v>
      </c>
      <c r="E99" s="74">
        <f t="shared" si="1"/>
        <v>2023</v>
      </c>
      <c r="F99" s="70" t="s">
        <v>725</v>
      </c>
      <c r="G99" s="150" t="str">
        <f>'05'!B11</f>
        <v>02</v>
      </c>
      <c r="H99" s="75" t="s">
        <v>672</v>
      </c>
      <c r="I99" s="76">
        <f>'04'!E11</f>
        <v>67500</v>
      </c>
      <c r="J99" s="70" t="s">
        <v>4961</v>
      </c>
      <c r="K99" s="70" t="str">
        <f>INDEX(PA_EXTRACAOITEM!D:D,MATCH(F99,PA_EXTRACAOITEM!B:B,0),0)</f>
        <v>Valor Pago - Fevereiro</v>
      </c>
    </row>
    <row r="100" spans="2:11" ht="15">
      <c r="B100" s="75" t="str">
        <f>INDEX(SUM!D:D,MATCH(SUM!$F$3,SUM!B:B,0),0)</f>
        <v>P010</v>
      </c>
      <c r="C100" s="74">
        <v>115</v>
      </c>
      <c r="D100" s="71" t="s">
        <v>987</v>
      </c>
      <c r="E100" s="74">
        <f t="shared" si="1"/>
        <v>2023</v>
      </c>
      <c r="F100" s="70" t="s">
        <v>726</v>
      </c>
      <c r="G100" s="150" t="str">
        <f>'05'!B12</f>
        <v>03</v>
      </c>
      <c r="H100" s="75" t="s">
        <v>673</v>
      </c>
      <c r="I100" s="76">
        <f>'04'!E12</f>
        <v>67500</v>
      </c>
      <c r="J100" s="70" t="s">
        <v>4961</v>
      </c>
      <c r="K100" s="70" t="str">
        <f>INDEX(PA_EXTRACAOITEM!D:D,MATCH(F100,PA_EXTRACAOITEM!B:B,0),0)</f>
        <v>Valor Pago - Março</v>
      </c>
    </row>
    <row r="101" spans="2:11" ht="15">
      <c r="B101" s="75" t="str">
        <f>INDEX(SUM!D:D,MATCH(SUM!$F$3,SUM!B:B,0),0)</f>
        <v>P010</v>
      </c>
      <c r="C101" s="74">
        <v>115</v>
      </c>
      <c r="D101" s="71" t="s">
        <v>987</v>
      </c>
      <c r="E101" s="74">
        <f t="shared" si="1"/>
        <v>2023</v>
      </c>
      <c r="F101" s="70" t="s">
        <v>727</v>
      </c>
      <c r="G101" s="150" t="str">
        <f>'05'!B13</f>
        <v>04</v>
      </c>
      <c r="H101" s="75" t="s">
        <v>674</v>
      </c>
      <c r="I101" s="76">
        <f>'04'!E13</f>
        <v>67500</v>
      </c>
      <c r="J101" s="70" t="s">
        <v>4961</v>
      </c>
      <c r="K101" s="70" t="str">
        <f>INDEX(PA_EXTRACAOITEM!D:D,MATCH(F101,PA_EXTRACAOITEM!B:B,0),0)</f>
        <v>Valor Pago - Abril</v>
      </c>
    </row>
    <row r="102" spans="2:11" ht="15">
      <c r="B102" s="75" t="str">
        <f>INDEX(SUM!D:D,MATCH(SUM!$F$3,SUM!B:B,0),0)</f>
        <v>P010</v>
      </c>
      <c r="C102" s="74">
        <v>115</v>
      </c>
      <c r="D102" s="71" t="s">
        <v>987</v>
      </c>
      <c r="E102" s="74">
        <f t="shared" si="1"/>
        <v>2023</v>
      </c>
      <c r="F102" s="70" t="s">
        <v>728</v>
      </c>
      <c r="G102" s="150" t="str">
        <f>'05'!B14</f>
        <v>05</v>
      </c>
      <c r="H102" s="75" t="s">
        <v>675</v>
      </c>
      <c r="I102" s="76">
        <f>'04'!E14</f>
        <v>67500</v>
      </c>
      <c r="J102" s="70" t="s">
        <v>4961</v>
      </c>
      <c r="K102" s="70" t="str">
        <f>INDEX(PA_EXTRACAOITEM!D:D,MATCH(F102,PA_EXTRACAOITEM!B:B,0),0)</f>
        <v>Valor Pago - Maio</v>
      </c>
    </row>
    <row r="103" spans="2:11" ht="15">
      <c r="B103" s="75" t="str">
        <f>INDEX(SUM!D:D,MATCH(SUM!$F$3,SUM!B:B,0),0)</f>
        <v>P010</v>
      </c>
      <c r="C103" s="74">
        <v>115</v>
      </c>
      <c r="D103" s="71" t="s">
        <v>987</v>
      </c>
      <c r="E103" s="74">
        <f t="shared" si="1"/>
        <v>2023</v>
      </c>
      <c r="F103" s="70" t="s">
        <v>729</v>
      </c>
      <c r="G103" s="150" t="str">
        <f>'05'!B15</f>
        <v>06</v>
      </c>
      <c r="H103" s="75" t="s">
        <v>676</v>
      </c>
      <c r="I103" s="76">
        <f>'04'!E15</f>
        <v>67500</v>
      </c>
      <c r="J103" s="70" t="s">
        <v>4961</v>
      </c>
      <c r="K103" s="70" t="str">
        <f>INDEX(PA_EXTRACAOITEM!D:D,MATCH(F103,PA_EXTRACAOITEM!B:B,0),0)</f>
        <v>Valor Pago - Junho</v>
      </c>
    </row>
    <row r="104" spans="2:11" ht="15">
      <c r="B104" s="75" t="str">
        <f>INDEX(SUM!D:D,MATCH(SUM!$F$3,SUM!B:B,0),0)</f>
        <v>P010</v>
      </c>
      <c r="C104" s="74">
        <v>115</v>
      </c>
      <c r="D104" s="71" t="s">
        <v>987</v>
      </c>
      <c r="E104" s="74">
        <f t="shared" si="1"/>
        <v>2023</v>
      </c>
      <c r="F104" s="70" t="s">
        <v>730</v>
      </c>
      <c r="G104" s="150" t="str">
        <f>'05'!B16</f>
        <v>07</v>
      </c>
      <c r="H104" s="75" t="s">
        <v>677</v>
      </c>
      <c r="I104" s="76">
        <f>'04'!E16</f>
        <v>67500</v>
      </c>
      <c r="J104" s="70" t="s">
        <v>4961</v>
      </c>
      <c r="K104" s="70" t="str">
        <f>INDEX(PA_EXTRACAOITEM!D:D,MATCH(F104,PA_EXTRACAOITEM!B:B,0),0)</f>
        <v>Valor Pago - Julho</v>
      </c>
    </row>
    <row r="105" spans="2:11" ht="15">
      <c r="B105" s="75" t="str">
        <f>INDEX(SUM!D:D,MATCH(SUM!$F$3,SUM!B:B,0),0)</f>
        <v>P010</v>
      </c>
      <c r="C105" s="74">
        <v>115</v>
      </c>
      <c r="D105" s="71" t="s">
        <v>987</v>
      </c>
      <c r="E105" s="74">
        <f t="shared" si="1"/>
        <v>2023</v>
      </c>
      <c r="F105" s="70" t="s">
        <v>731</v>
      </c>
      <c r="G105" s="150" t="str">
        <f>'05'!B17</f>
        <v>08</v>
      </c>
      <c r="H105" s="75" t="s">
        <v>678</v>
      </c>
      <c r="I105" s="76">
        <f>'04'!E17</f>
        <v>67500</v>
      </c>
      <c r="J105" s="70" t="s">
        <v>4961</v>
      </c>
      <c r="K105" s="70" t="str">
        <f>INDEX(PA_EXTRACAOITEM!D:D,MATCH(F105,PA_EXTRACAOITEM!B:B,0),0)</f>
        <v>Valor Pago - Agosto</v>
      </c>
    </row>
    <row r="106" spans="2:11" ht="15">
      <c r="B106" s="75" t="str">
        <f>INDEX(SUM!D:D,MATCH(SUM!$F$3,SUM!B:B,0),0)</f>
        <v>P010</v>
      </c>
      <c r="C106" s="74">
        <v>115</v>
      </c>
      <c r="D106" s="71" t="s">
        <v>987</v>
      </c>
      <c r="E106" s="74">
        <f t="shared" si="1"/>
        <v>2023</v>
      </c>
      <c r="F106" s="70" t="s">
        <v>732</v>
      </c>
      <c r="G106" s="150" t="str">
        <f>'05'!B18</f>
        <v>09</v>
      </c>
      <c r="H106" s="75" t="s">
        <v>679</v>
      </c>
      <c r="I106" s="76">
        <f>'04'!E18</f>
        <v>67500</v>
      </c>
      <c r="J106" s="70" t="s">
        <v>4961</v>
      </c>
      <c r="K106" s="70" t="str">
        <f>INDEX(PA_EXTRACAOITEM!D:D,MATCH(F106,PA_EXTRACAOITEM!B:B,0),0)</f>
        <v>Valor Pago - Setembro</v>
      </c>
    </row>
    <row r="107" spans="2:11" ht="15">
      <c r="B107" s="75" t="str">
        <f>INDEX(SUM!D:D,MATCH(SUM!$F$3,SUM!B:B,0),0)</f>
        <v>P010</v>
      </c>
      <c r="C107" s="74">
        <v>115</v>
      </c>
      <c r="D107" s="71" t="s">
        <v>987</v>
      </c>
      <c r="E107" s="74">
        <f t="shared" si="1"/>
        <v>2023</v>
      </c>
      <c r="F107" s="70" t="s">
        <v>733</v>
      </c>
      <c r="G107" s="150" t="str">
        <f>'05'!B19</f>
        <v>10</v>
      </c>
      <c r="H107" s="75" t="s">
        <v>680</v>
      </c>
      <c r="I107" s="76">
        <f>'04'!E19</f>
        <v>84343.14</v>
      </c>
      <c r="J107" s="70" t="s">
        <v>4961</v>
      </c>
      <c r="K107" s="70" t="str">
        <f>INDEX(PA_EXTRACAOITEM!D:D,MATCH(F107,PA_EXTRACAOITEM!B:B,0),0)</f>
        <v>Valor Pago - Outubro</v>
      </c>
    </row>
    <row r="108" spans="2:11" ht="15">
      <c r="B108" s="75" t="str">
        <f>INDEX(SUM!D:D,MATCH(SUM!$F$3,SUM!B:B,0),0)</f>
        <v>P010</v>
      </c>
      <c r="C108" s="74">
        <v>115</v>
      </c>
      <c r="D108" s="71" t="s">
        <v>987</v>
      </c>
      <c r="E108" s="74">
        <f t="shared" si="1"/>
        <v>2023</v>
      </c>
      <c r="F108" s="70" t="s">
        <v>734</v>
      </c>
      <c r="G108" s="150" t="str">
        <f>'05'!B20</f>
        <v>11</v>
      </c>
      <c r="H108" s="75" t="s">
        <v>681</v>
      </c>
      <c r="I108" s="76">
        <f>'04'!E20</f>
        <v>84343.14</v>
      </c>
      <c r="J108" s="70" t="s">
        <v>4961</v>
      </c>
      <c r="K108" s="70" t="str">
        <f>INDEX(PA_EXTRACAOITEM!D:D,MATCH(F108,PA_EXTRACAOITEM!B:B,0),0)</f>
        <v>Valor Pago - Novembro</v>
      </c>
    </row>
    <row r="109" spans="2:11" ht="15">
      <c r="B109" s="75" t="str">
        <f>INDEX(SUM!D:D,MATCH(SUM!$F$3,SUM!B:B,0),0)</f>
        <v>P010</v>
      </c>
      <c r="C109" s="74">
        <v>115</v>
      </c>
      <c r="D109" s="71" t="s">
        <v>987</v>
      </c>
      <c r="E109" s="74">
        <f t="shared" si="1"/>
        <v>2023</v>
      </c>
      <c r="F109" s="70" t="s">
        <v>735</v>
      </c>
      <c r="G109" s="150" t="str">
        <f>'05'!B21</f>
        <v>12</v>
      </c>
      <c r="H109" s="75" t="s">
        <v>682</v>
      </c>
      <c r="I109" s="76">
        <f>'04'!E21</f>
        <v>169943.4</v>
      </c>
      <c r="J109" s="70" t="s">
        <v>4961</v>
      </c>
      <c r="K109" s="70" t="str">
        <f>INDEX(PA_EXTRACAOITEM!D:D,MATCH(F109,PA_EXTRACAOITEM!B:B,0),0)</f>
        <v>Valor Pago - Dezembro</v>
      </c>
    </row>
    <row r="110" spans="2:11" ht="15">
      <c r="B110" s="75" t="str">
        <f>INDEX(SUM!D:D,MATCH(SUM!$F$3,SUM!B:B,0),0)</f>
        <v>P010</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P010</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P010</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P010</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247114.32</v>
      </c>
      <c r="J113" s="70" t="s">
        <v>4961</v>
      </c>
      <c r="K113" s="70" t="str">
        <f>INDEX(PA_EXTRACAOITEM!D:D,MATCH(F113,PA_EXTRACAOITEM!B:B,0),0)</f>
        <v>Vencimentos e Vantagens Fixas - Pessoal Civil</v>
      </c>
    </row>
    <row r="114" spans="2:11" ht="15">
      <c r="B114" s="75" t="str">
        <f>INDEX(SUM!D:D,MATCH(SUM!$F$3,SUM!B:B,0),0)</f>
        <v>P010</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P010</v>
      </c>
      <c r="C115" s="74">
        <v>120</v>
      </c>
      <c r="D115" s="71" t="s">
        <v>989</v>
      </c>
      <c r="E115" s="74">
        <f t="shared" si="1"/>
        <v>2023</v>
      </c>
      <c r="F115" s="70" t="s">
        <v>4979</v>
      </c>
      <c r="G115" s="71" t="s">
        <v>1592</v>
      </c>
      <c r="H115" s="75" t="s">
        <v>4980</v>
      </c>
      <c r="I115" s="76">
        <f>'02'!D14</f>
        <v>105705.6</v>
      </c>
      <c r="J115" s="70" t="s">
        <v>4961</v>
      </c>
      <c r="K115" s="70" t="s">
        <v>4978</v>
      </c>
    </row>
    <row r="116" spans="2:11" ht="15">
      <c r="B116" s="75" t="str">
        <f>INDEX(SUM!D:D,MATCH(SUM!$F$3,SUM!B:B,0),0)</f>
        <v>P010</v>
      </c>
      <c r="C116" s="74">
        <v>118</v>
      </c>
      <c r="D116" s="71" t="s">
        <v>988</v>
      </c>
      <c r="E116" s="74">
        <f t="shared" si="1"/>
        <v>2023</v>
      </c>
      <c r="F116" s="70" t="s">
        <v>744</v>
      </c>
      <c r="G116" s="71" t="s">
        <v>246</v>
      </c>
      <c r="H116" s="75" t="s">
        <v>745</v>
      </c>
      <c r="I116" s="76">
        <f>'05'!H10</f>
        <v>7500</v>
      </c>
      <c r="J116" s="70" t="s">
        <v>4961</v>
      </c>
      <c r="K116" s="70" t="str">
        <f>INDEX(PA_EXTRACAOITEM!D:D,MATCH(F116,PA_EXTRACAOITEM!B:B,0),0)</f>
        <v>Valor Permitido - Janeiro</v>
      </c>
    </row>
    <row r="117" spans="2:11" ht="15">
      <c r="B117" s="75" t="str">
        <f>INDEX(SUM!D:D,MATCH(SUM!$F$3,SUM!B:B,0),0)</f>
        <v>P010</v>
      </c>
      <c r="C117" s="74">
        <v>118</v>
      </c>
      <c r="D117" s="71" t="s">
        <v>988</v>
      </c>
      <c r="E117" s="74">
        <f t="shared" si="1"/>
        <v>2023</v>
      </c>
      <c r="F117" s="70" t="s">
        <v>746</v>
      </c>
      <c r="G117" s="71" t="s">
        <v>247</v>
      </c>
      <c r="H117" s="75" t="s">
        <v>747</v>
      </c>
      <c r="I117" s="76">
        <f>'05'!H11</f>
        <v>7500</v>
      </c>
      <c r="J117" s="70" t="s">
        <v>4961</v>
      </c>
      <c r="K117" s="70" t="str">
        <f>INDEX(PA_EXTRACAOITEM!D:D,MATCH(F117,PA_EXTRACAOITEM!B:B,0),0)</f>
        <v>Valor Permitido - Fevereiro</v>
      </c>
    </row>
    <row r="118" spans="2:11" ht="15">
      <c r="B118" s="75" t="str">
        <f>INDEX(SUM!D:D,MATCH(SUM!$F$3,SUM!B:B,0),0)</f>
        <v>P010</v>
      </c>
      <c r="C118" s="74">
        <v>118</v>
      </c>
      <c r="D118" s="71" t="s">
        <v>988</v>
      </c>
      <c r="E118" s="74">
        <f t="shared" si="1"/>
        <v>2023</v>
      </c>
      <c r="F118" s="70" t="s">
        <v>748</v>
      </c>
      <c r="G118" s="71" t="s">
        <v>248</v>
      </c>
      <c r="H118" s="75" t="s">
        <v>749</v>
      </c>
      <c r="I118" s="76">
        <f>'05'!H12</f>
        <v>7500</v>
      </c>
      <c r="J118" s="70" t="s">
        <v>4961</v>
      </c>
      <c r="K118" s="70" t="str">
        <f>INDEX(PA_EXTRACAOITEM!D:D,MATCH(F118,PA_EXTRACAOITEM!B:B,0),0)</f>
        <v>Valor Permitido - Março</v>
      </c>
    </row>
    <row r="119" spans="2:11" ht="15">
      <c r="B119" s="75" t="str">
        <f>INDEX(SUM!D:D,MATCH(SUM!$F$3,SUM!B:B,0),0)</f>
        <v>P010</v>
      </c>
      <c r="C119" s="74">
        <v>118</v>
      </c>
      <c r="D119" s="71" t="s">
        <v>988</v>
      </c>
      <c r="E119" s="74">
        <f t="shared" si="1"/>
        <v>2023</v>
      </c>
      <c r="F119" s="70" t="s">
        <v>750</v>
      </c>
      <c r="G119" s="71" t="s">
        <v>250</v>
      </c>
      <c r="H119" s="75" t="s">
        <v>751</v>
      </c>
      <c r="I119" s="76">
        <f>'05'!H13</f>
        <v>7500</v>
      </c>
      <c r="J119" s="70" t="s">
        <v>4961</v>
      </c>
      <c r="K119" s="70" t="str">
        <f>INDEX(PA_EXTRACAOITEM!D:D,MATCH(F119,PA_EXTRACAOITEM!B:B,0),0)</f>
        <v>Valor Permitido - Abril</v>
      </c>
    </row>
    <row r="120" spans="2:11" ht="15">
      <c r="B120" s="75" t="str">
        <f>INDEX(SUM!D:D,MATCH(SUM!$F$3,SUM!B:B,0),0)</f>
        <v>P010</v>
      </c>
      <c r="C120" s="74">
        <v>118</v>
      </c>
      <c r="D120" s="71" t="s">
        <v>988</v>
      </c>
      <c r="E120" s="74">
        <f t="shared" si="1"/>
        <v>2023</v>
      </c>
      <c r="F120" s="70" t="s">
        <v>752</v>
      </c>
      <c r="G120" s="71" t="s">
        <v>251</v>
      </c>
      <c r="H120" s="75" t="s">
        <v>753</v>
      </c>
      <c r="I120" s="76">
        <f>'05'!H14</f>
        <v>7500</v>
      </c>
      <c r="J120" s="70" t="s">
        <v>4961</v>
      </c>
      <c r="K120" s="70" t="str">
        <f>INDEX(PA_EXTRACAOITEM!D:D,MATCH(F120,PA_EXTRACAOITEM!B:B,0),0)</f>
        <v>Valor Permitido - Maio</v>
      </c>
    </row>
    <row r="121" spans="2:11" ht="15">
      <c r="B121" s="75" t="str">
        <f>INDEX(SUM!D:D,MATCH(SUM!$F$3,SUM!B:B,0),0)</f>
        <v>P010</v>
      </c>
      <c r="C121" s="74">
        <v>118</v>
      </c>
      <c r="D121" s="71" t="s">
        <v>988</v>
      </c>
      <c r="E121" s="74">
        <f t="shared" si="1"/>
        <v>2023</v>
      </c>
      <c r="F121" s="70" t="s">
        <v>754</v>
      </c>
      <c r="G121" s="71" t="s">
        <v>261</v>
      </c>
      <c r="H121" s="75" t="s">
        <v>755</v>
      </c>
      <c r="I121" s="76">
        <f>'05'!H15</f>
        <v>7500</v>
      </c>
      <c r="J121" s="70" t="s">
        <v>4961</v>
      </c>
      <c r="K121" s="70" t="str">
        <f>INDEX(PA_EXTRACAOITEM!D:D,MATCH(F121,PA_EXTRACAOITEM!B:B,0),0)</f>
        <v>Valor Permitido - Junho</v>
      </c>
    </row>
    <row r="122" spans="2:11" ht="15">
      <c r="B122" s="75" t="str">
        <f>INDEX(SUM!D:D,MATCH(SUM!$F$3,SUM!B:B,0),0)</f>
        <v>P010</v>
      </c>
      <c r="C122" s="74">
        <v>118</v>
      </c>
      <c r="D122" s="71" t="s">
        <v>988</v>
      </c>
      <c r="E122" s="74">
        <f t="shared" si="1"/>
        <v>2023</v>
      </c>
      <c r="F122" s="70" t="s">
        <v>756</v>
      </c>
      <c r="G122" s="71" t="s">
        <v>262</v>
      </c>
      <c r="H122" s="75" t="s">
        <v>757</v>
      </c>
      <c r="I122" s="76">
        <f>'05'!H16</f>
        <v>7500</v>
      </c>
      <c r="J122" s="70" t="s">
        <v>4961</v>
      </c>
      <c r="K122" s="70" t="str">
        <f>INDEX(PA_EXTRACAOITEM!D:D,MATCH(F122,PA_EXTRACAOITEM!B:B,0),0)</f>
        <v>Valor Permitido - Julho</v>
      </c>
    </row>
    <row r="123" spans="2:11" ht="15">
      <c r="B123" s="75" t="str">
        <f>INDEX(SUM!D:D,MATCH(SUM!$F$3,SUM!B:B,0),0)</f>
        <v>P010</v>
      </c>
      <c r="C123" s="74">
        <v>118</v>
      </c>
      <c r="D123" s="71" t="s">
        <v>988</v>
      </c>
      <c r="E123" s="74">
        <f t="shared" si="1"/>
        <v>2023</v>
      </c>
      <c r="F123" s="70" t="s">
        <v>758</v>
      </c>
      <c r="G123" s="71" t="s">
        <v>263</v>
      </c>
      <c r="H123" s="75" t="s">
        <v>759</v>
      </c>
      <c r="I123" s="76">
        <f>'05'!H17</f>
        <v>7500</v>
      </c>
      <c r="J123" s="70" t="s">
        <v>4961</v>
      </c>
      <c r="K123" s="70" t="str">
        <f>INDEX(PA_EXTRACAOITEM!D:D,MATCH(F123,PA_EXTRACAOITEM!B:B,0),0)</f>
        <v>Valor Permitido - Agosto</v>
      </c>
    </row>
    <row r="124" spans="2:11" ht="15">
      <c r="B124" s="75" t="str">
        <f>INDEX(SUM!D:D,MATCH(SUM!$F$3,SUM!B:B,0),0)</f>
        <v>P010</v>
      </c>
      <c r="C124" s="74">
        <v>118</v>
      </c>
      <c r="D124" s="71" t="s">
        <v>988</v>
      </c>
      <c r="E124" s="74">
        <f t="shared" si="1"/>
        <v>2023</v>
      </c>
      <c r="F124" s="70" t="s">
        <v>760</v>
      </c>
      <c r="G124" s="71" t="s">
        <v>264</v>
      </c>
      <c r="H124" s="75" t="s">
        <v>761</v>
      </c>
      <c r="I124" s="76">
        <f>'05'!H18</f>
        <v>7500</v>
      </c>
      <c r="J124" s="70" t="s">
        <v>4961</v>
      </c>
      <c r="K124" s="70" t="str">
        <f>INDEX(PA_EXTRACAOITEM!D:D,MATCH(F124,PA_EXTRACAOITEM!B:B,0),0)</f>
        <v>Valor Permitido - Setembro</v>
      </c>
    </row>
    <row r="125" spans="2:11" ht="15">
      <c r="B125" s="75" t="str">
        <f>INDEX(SUM!D:D,MATCH(SUM!$F$3,SUM!B:B,0),0)</f>
        <v>P010</v>
      </c>
      <c r="C125" s="74">
        <v>118</v>
      </c>
      <c r="D125" s="71" t="s">
        <v>988</v>
      </c>
      <c r="E125" s="74">
        <f t="shared" si="1"/>
        <v>2023</v>
      </c>
      <c r="F125" s="70" t="s">
        <v>762</v>
      </c>
      <c r="G125" s="71" t="s">
        <v>265</v>
      </c>
      <c r="H125" s="75" t="s">
        <v>763</v>
      </c>
      <c r="I125" s="76">
        <f>'05'!H19</f>
        <v>7500</v>
      </c>
      <c r="J125" s="70" t="s">
        <v>4961</v>
      </c>
      <c r="K125" s="70" t="str">
        <f>INDEX(PA_EXTRACAOITEM!D:D,MATCH(F125,PA_EXTRACAOITEM!B:B,0),0)</f>
        <v>Valor Permitido - Outubro</v>
      </c>
    </row>
    <row r="126" spans="2:11" ht="15">
      <c r="B126" s="75" t="str">
        <f>INDEX(SUM!D:D,MATCH(SUM!$F$3,SUM!B:B,0),0)</f>
        <v>P010</v>
      </c>
      <c r="C126" s="74">
        <v>118</v>
      </c>
      <c r="D126" s="71" t="s">
        <v>988</v>
      </c>
      <c r="E126" s="74">
        <f t="shared" si="1"/>
        <v>2023</v>
      </c>
      <c r="F126" s="70" t="s">
        <v>764</v>
      </c>
      <c r="G126" s="71" t="s">
        <v>266</v>
      </c>
      <c r="H126" s="75" t="s">
        <v>765</v>
      </c>
      <c r="I126" s="76">
        <f>'05'!H20</f>
        <v>7500</v>
      </c>
      <c r="J126" s="70" t="s">
        <v>4961</v>
      </c>
      <c r="K126" s="70" t="str">
        <f>INDEX(PA_EXTRACAOITEM!D:D,MATCH(F126,PA_EXTRACAOITEM!B:B,0),0)</f>
        <v>Valor Permitido - Novembro</v>
      </c>
    </row>
    <row r="127" spans="2:11" ht="15">
      <c r="B127" s="75" t="str">
        <f>INDEX(SUM!D:D,MATCH(SUM!$F$3,SUM!B:B,0),0)</f>
        <v>P010</v>
      </c>
      <c r="C127" s="74">
        <v>118</v>
      </c>
      <c r="D127" s="71" t="s">
        <v>988</v>
      </c>
      <c r="E127" s="74">
        <f t="shared" si="1"/>
        <v>2023</v>
      </c>
      <c r="F127" s="70" t="s">
        <v>766</v>
      </c>
      <c r="G127" s="71" t="s">
        <v>267</v>
      </c>
      <c r="H127" s="75" t="s">
        <v>767</v>
      </c>
      <c r="I127" s="76">
        <f>'05'!H21</f>
        <v>7500</v>
      </c>
      <c r="J127" s="70" t="s">
        <v>4961</v>
      </c>
      <c r="K127" s="70" t="str">
        <f>INDEX(PA_EXTRACAOITEM!D:D,MATCH(F127,PA_EXTRACAOITEM!B:B,0),0)</f>
        <v>Valor Permitido - Dezembro</v>
      </c>
    </row>
    <row r="128" spans="2:11" ht="15">
      <c r="B128" s="75" t="str">
        <f>INDEX(SUM!D:D,MATCH(SUM!$F$3,SUM!B:B,0),0)</f>
        <v>P010</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P010</v>
      </c>
      <c r="C129" s="74">
        <v>118</v>
      </c>
      <c r="D129" s="71" t="s">
        <v>988</v>
      </c>
      <c r="E129" s="74">
        <f t="shared" si="1"/>
        <v>2023</v>
      </c>
      <c r="F129" s="70" t="s">
        <v>798</v>
      </c>
      <c r="G129" s="150" t="str">
        <f>'05'!B10</f>
        <v>01</v>
      </c>
      <c r="H129" s="75" t="s">
        <v>1017</v>
      </c>
      <c r="I129" s="76" t="str">
        <f>'05'!E10&amp;" "&amp;TEXT('05'!F10,"#.##0")&amp;"/"&amp;'05'!G10</f>
        <v>LEI MUNICIPAL N. 2/2017</v>
      </c>
      <c r="J129" s="70" t="s">
        <v>4962</v>
      </c>
      <c r="K129" s="70" t="e">
        <f>INDEX(PA_EXTRACAOITEM!D:D,MATCH(F129,PA_EXTRACAOITEM!B:B,0),0)</f>
        <v>#N/A</v>
      </c>
    </row>
    <row r="130" spans="2:11" ht="15">
      <c r="B130" s="75" t="str">
        <f>INDEX(SUM!D:D,MATCH(SUM!$F$3,SUM!B:B,0),0)</f>
        <v>P010</v>
      </c>
      <c r="C130" s="74">
        <v>118</v>
      </c>
      <c r="D130" s="71" t="s">
        <v>988</v>
      </c>
      <c r="E130" s="74">
        <f aca="true" t="shared" si="2" ref="E130:E193">$E$3</f>
        <v>2023</v>
      </c>
      <c r="F130" s="70" t="s">
        <v>799</v>
      </c>
      <c r="G130" s="150" t="str">
        <f>'05'!B11</f>
        <v>02</v>
      </c>
      <c r="H130" s="75" t="s">
        <v>1018</v>
      </c>
      <c r="I130" s="76" t="str">
        <f>'05'!E11&amp;" "&amp;TEXT('05'!F11,"#.##0")&amp;"/"&amp;'05'!G11</f>
        <v>LEI MUNICIPAL N. 2/2017</v>
      </c>
      <c r="J130" s="70" t="s">
        <v>4962</v>
      </c>
      <c r="K130" s="70" t="e">
        <f>INDEX(PA_EXTRACAOITEM!D:D,MATCH(F130,PA_EXTRACAOITEM!B:B,0),0)</f>
        <v>#N/A</v>
      </c>
    </row>
    <row r="131" spans="2:11" ht="15">
      <c r="B131" s="75" t="str">
        <f>INDEX(SUM!D:D,MATCH(SUM!$F$3,SUM!B:B,0),0)</f>
        <v>P010</v>
      </c>
      <c r="C131" s="74">
        <v>118</v>
      </c>
      <c r="D131" s="71" t="s">
        <v>988</v>
      </c>
      <c r="E131" s="74">
        <f t="shared" si="2"/>
        <v>2023</v>
      </c>
      <c r="F131" s="70" t="s">
        <v>800</v>
      </c>
      <c r="G131" s="150" t="str">
        <f>'05'!B12</f>
        <v>03</v>
      </c>
      <c r="H131" s="75" t="s">
        <v>1019</v>
      </c>
      <c r="I131" s="76" t="str">
        <f>'05'!E12&amp;" "&amp;TEXT('05'!F12,"#.##0")&amp;"/"&amp;'05'!G12</f>
        <v>LEI MUNICIPAL N. 2/2017</v>
      </c>
      <c r="J131" s="70" t="s">
        <v>4962</v>
      </c>
      <c r="K131" s="70" t="e">
        <f>INDEX(PA_EXTRACAOITEM!D:D,MATCH(F131,PA_EXTRACAOITEM!B:B,0),0)</f>
        <v>#N/A</v>
      </c>
    </row>
    <row r="132" spans="2:11" ht="15">
      <c r="B132" s="75" t="str">
        <f>INDEX(SUM!D:D,MATCH(SUM!$F$3,SUM!B:B,0),0)</f>
        <v>P010</v>
      </c>
      <c r="C132" s="74">
        <v>118</v>
      </c>
      <c r="D132" s="71" t="s">
        <v>988</v>
      </c>
      <c r="E132" s="74">
        <f t="shared" si="2"/>
        <v>2023</v>
      </c>
      <c r="F132" s="70" t="s">
        <v>801</v>
      </c>
      <c r="G132" s="150" t="str">
        <f>'05'!B13</f>
        <v>04</v>
      </c>
      <c r="H132" s="75" t="s">
        <v>1020</v>
      </c>
      <c r="I132" s="76" t="str">
        <f>'05'!E13&amp;" "&amp;TEXT('05'!F13,"#.##0")&amp;"/"&amp;'05'!G13</f>
        <v>LEI MUNICIPAL N. 2/2017</v>
      </c>
      <c r="J132" s="70" t="s">
        <v>4962</v>
      </c>
      <c r="K132" s="70" t="e">
        <f>INDEX(PA_EXTRACAOITEM!D:D,MATCH(F132,PA_EXTRACAOITEM!B:B,0),0)</f>
        <v>#N/A</v>
      </c>
    </row>
    <row r="133" spans="2:11" ht="15">
      <c r="B133" s="75" t="str">
        <f>INDEX(SUM!D:D,MATCH(SUM!$F$3,SUM!B:B,0),0)</f>
        <v>P010</v>
      </c>
      <c r="C133" s="74">
        <v>118</v>
      </c>
      <c r="D133" s="71" t="s">
        <v>988</v>
      </c>
      <c r="E133" s="74">
        <f t="shared" si="2"/>
        <v>2023</v>
      </c>
      <c r="F133" s="70" t="s">
        <v>802</v>
      </c>
      <c r="G133" s="150" t="str">
        <f>'05'!B14</f>
        <v>05</v>
      </c>
      <c r="H133" s="75" t="s">
        <v>1021</v>
      </c>
      <c r="I133" s="76" t="str">
        <f>'05'!E14&amp;" "&amp;TEXT('05'!F14,"#.##0")&amp;"/"&amp;'05'!G14</f>
        <v>LEI MUNICIPAL N. 2/2017</v>
      </c>
      <c r="J133" s="70" t="s">
        <v>4962</v>
      </c>
      <c r="K133" s="70" t="e">
        <f>INDEX(PA_EXTRACAOITEM!D:D,MATCH(F133,PA_EXTRACAOITEM!B:B,0),0)</f>
        <v>#N/A</v>
      </c>
    </row>
    <row r="134" spans="2:11" ht="15">
      <c r="B134" s="75" t="str">
        <f>INDEX(SUM!D:D,MATCH(SUM!$F$3,SUM!B:B,0),0)</f>
        <v>P010</v>
      </c>
      <c r="C134" s="74">
        <v>118</v>
      </c>
      <c r="D134" s="71" t="s">
        <v>988</v>
      </c>
      <c r="E134" s="74">
        <f t="shared" si="2"/>
        <v>2023</v>
      </c>
      <c r="F134" s="70" t="s">
        <v>803</v>
      </c>
      <c r="G134" s="150" t="str">
        <f>'05'!B15</f>
        <v>06</v>
      </c>
      <c r="H134" s="75" t="s">
        <v>1022</v>
      </c>
      <c r="I134" s="76" t="str">
        <f>'05'!E15&amp;" "&amp;TEXT('05'!F15,"#.##0")&amp;"/"&amp;'05'!G15</f>
        <v>LEI MUNICIPAL N. 2/2017</v>
      </c>
      <c r="J134" s="70" t="s">
        <v>4962</v>
      </c>
      <c r="K134" s="70" t="e">
        <f>INDEX(PA_EXTRACAOITEM!D:D,MATCH(F134,PA_EXTRACAOITEM!B:B,0),0)</f>
        <v>#N/A</v>
      </c>
    </row>
    <row r="135" spans="2:11" ht="15">
      <c r="B135" s="75" t="str">
        <f>INDEX(SUM!D:D,MATCH(SUM!$F$3,SUM!B:B,0),0)</f>
        <v>P010</v>
      </c>
      <c r="C135" s="74">
        <v>118</v>
      </c>
      <c r="D135" s="71" t="s">
        <v>988</v>
      </c>
      <c r="E135" s="74">
        <f t="shared" si="2"/>
        <v>2023</v>
      </c>
      <c r="F135" s="70" t="s">
        <v>804</v>
      </c>
      <c r="G135" s="150" t="str">
        <f>'05'!B16</f>
        <v>07</v>
      </c>
      <c r="H135" s="75" t="s">
        <v>1023</v>
      </c>
      <c r="I135" s="76" t="str">
        <f>'05'!E16&amp;" "&amp;TEXT('05'!F16,"#.##0")&amp;"/"&amp;'05'!G16</f>
        <v>LEI MUNICIPAL N. 2/2017</v>
      </c>
      <c r="J135" s="70" t="s">
        <v>4962</v>
      </c>
      <c r="K135" s="70" t="e">
        <f>INDEX(PA_EXTRACAOITEM!D:D,MATCH(F135,PA_EXTRACAOITEM!B:B,0),0)</f>
        <v>#N/A</v>
      </c>
    </row>
    <row r="136" spans="2:11" ht="15">
      <c r="B136" s="75" t="str">
        <f>INDEX(SUM!D:D,MATCH(SUM!$F$3,SUM!B:B,0),0)</f>
        <v>P010</v>
      </c>
      <c r="C136" s="74">
        <v>118</v>
      </c>
      <c r="D136" s="71" t="s">
        <v>988</v>
      </c>
      <c r="E136" s="74">
        <f t="shared" si="2"/>
        <v>2023</v>
      </c>
      <c r="F136" s="70" t="s">
        <v>805</v>
      </c>
      <c r="G136" s="150" t="str">
        <f>'05'!B17</f>
        <v>08</v>
      </c>
      <c r="H136" s="75" t="s">
        <v>1024</v>
      </c>
      <c r="I136" s="76" t="str">
        <f>'05'!E17&amp;" "&amp;TEXT('05'!F17,"#.##0")&amp;"/"&amp;'05'!G17</f>
        <v>LEI MUNICIPAL N. 2/2017</v>
      </c>
      <c r="J136" s="70" t="s">
        <v>4962</v>
      </c>
      <c r="K136" s="70" t="e">
        <f>INDEX(PA_EXTRACAOITEM!D:D,MATCH(F136,PA_EXTRACAOITEM!B:B,0),0)</f>
        <v>#N/A</v>
      </c>
    </row>
    <row r="137" spans="2:11" ht="15">
      <c r="B137" s="75" t="str">
        <f>INDEX(SUM!D:D,MATCH(SUM!$F$3,SUM!B:B,0),0)</f>
        <v>P010</v>
      </c>
      <c r="C137" s="74">
        <v>118</v>
      </c>
      <c r="D137" s="71" t="s">
        <v>988</v>
      </c>
      <c r="E137" s="74">
        <f t="shared" si="2"/>
        <v>2023</v>
      </c>
      <c r="F137" s="70" t="s">
        <v>806</v>
      </c>
      <c r="G137" s="150" t="str">
        <f>'05'!B18</f>
        <v>09</v>
      </c>
      <c r="H137" s="75" t="s">
        <v>1025</v>
      </c>
      <c r="I137" s="76" t="str">
        <f>'05'!E18&amp;" "&amp;TEXT('05'!F18,"#.##0")&amp;"/"&amp;'05'!G18</f>
        <v>LEI MUNICIPAL N. 2/2017</v>
      </c>
      <c r="J137" s="70" t="s">
        <v>4962</v>
      </c>
      <c r="K137" s="70" t="e">
        <f>INDEX(PA_EXTRACAOITEM!D:D,MATCH(F137,PA_EXTRACAOITEM!B:B,0),0)</f>
        <v>#N/A</v>
      </c>
    </row>
    <row r="138" spans="2:11" ht="15">
      <c r="B138" s="75" t="str">
        <f>INDEX(SUM!D:D,MATCH(SUM!$F$3,SUM!B:B,0),0)</f>
        <v>P010</v>
      </c>
      <c r="C138" s="74">
        <v>118</v>
      </c>
      <c r="D138" s="71" t="s">
        <v>988</v>
      </c>
      <c r="E138" s="74">
        <f t="shared" si="2"/>
        <v>2023</v>
      </c>
      <c r="F138" s="70" t="s">
        <v>807</v>
      </c>
      <c r="G138" s="150" t="str">
        <f>'05'!B19</f>
        <v>10</v>
      </c>
      <c r="H138" s="75" t="s">
        <v>1026</v>
      </c>
      <c r="I138" s="76" t="str">
        <f>'05'!E19&amp;" "&amp;TEXT('05'!F19,"#.##0")&amp;"/"&amp;'05'!G19</f>
        <v>LEI MUNICIPAL N. 2/2017</v>
      </c>
      <c r="J138" s="70" t="s">
        <v>4962</v>
      </c>
      <c r="K138" s="70" t="e">
        <f>INDEX(PA_EXTRACAOITEM!D:D,MATCH(F138,PA_EXTRACAOITEM!B:B,0),0)</f>
        <v>#N/A</v>
      </c>
    </row>
    <row r="139" spans="2:11" ht="15">
      <c r="B139" s="75" t="str">
        <f>INDEX(SUM!D:D,MATCH(SUM!$F$3,SUM!B:B,0),0)</f>
        <v>P010</v>
      </c>
      <c r="C139" s="74">
        <v>118</v>
      </c>
      <c r="D139" s="71" t="s">
        <v>988</v>
      </c>
      <c r="E139" s="74">
        <f t="shared" si="2"/>
        <v>2023</v>
      </c>
      <c r="F139" s="70" t="s">
        <v>808</v>
      </c>
      <c r="G139" s="150" t="str">
        <f>'05'!B20</f>
        <v>11</v>
      </c>
      <c r="H139" s="75" t="s">
        <v>1027</v>
      </c>
      <c r="I139" s="76" t="str">
        <f>'05'!E20&amp;" "&amp;TEXT('05'!F20,"#.##0")&amp;"/"&amp;'05'!G20</f>
        <v>LEI MUNICIPAL N. 2/2017</v>
      </c>
      <c r="J139" s="70" t="s">
        <v>4962</v>
      </c>
      <c r="K139" s="70" t="e">
        <f>INDEX(PA_EXTRACAOITEM!D:D,MATCH(F139,PA_EXTRACAOITEM!B:B,0),0)</f>
        <v>#N/A</v>
      </c>
    </row>
    <row r="140" spans="2:11" ht="15">
      <c r="B140" s="75" t="str">
        <f>INDEX(SUM!D:D,MATCH(SUM!$F$3,SUM!B:B,0),0)</f>
        <v>P010</v>
      </c>
      <c r="C140" s="74">
        <v>118</v>
      </c>
      <c r="D140" s="71" t="s">
        <v>988</v>
      </c>
      <c r="E140" s="74">
        <f t="shared" si="2"/>
        <v>2023</v>
      </c>
      <c r="F140" s="70" t="s">
        <v>809</v>
      </c>
      <c r="G140" s="150" t="str">
        <f>'05'!B21</f>
        <v>12</v>
      </c>
      <c r="H140" s="75" t="s">
        <v>1028</v>
      </c>
      <c r="I140" s="76" t="str">
        <f>'05'!E21&amp;" "&amp;TEXT('05'!F21,"#.##0")&amp;"/"&amp;'05'!G21</f>
        <v>LEI MUNICIPAL N. 2/2017</v>
      </c>
      <c r="J140" s="70" t="s">
        <v>4962</v>
      </c>
      <c r="K140" s="70" t="e">
        <f>INDEX(PA_EXTRACAOITEM!D:D,MATCH(F140,PA_EXTRACAOITEM!B:B,0),0)</f>
        <v>#N/A</v>
      </c>
    </row>
    <row r="141" spans="2:11" ht="15">
      <c r="B141" s="75" t="str">
        <f>INDEX(SUM!D:D,MATCH(SUM!$F$3,SUM!B:B,0),0)</f>
        <v>P010</v>
      </c>
      <c r="C141" s="74">
        <v>118</v>
      </c>
      <c r="D141" s="71" t="s">
        <v>988</v>
      </c>
      <c r="E141" s="74">
        <f t="shared" si="2"/>
        <v>2023</v>
      </c>
      <c r="F141" s="70" t="s">
        <v>810</v>
      </c>
      <c r="G141" s="150" t="str">
        <f>'05'!B22</f>
        <v>13</v>
      </c>
      <c r="H141" s="75" t="s">
        <v>1029</v>
      </c>
      <c r="I141" s="76" t="str">
        <f>'05'!E22&amp;" "&amp;TEXT('05'!F22,"#.##0")&amp;"/"&amp;'05'!G22</f>
        <v> 0/</v>
      </c>
      <c r="J141" s="70" t="s">
        <v>4962</v>
      </c>
      <c r="K141" s="70" t="e">
        <f>INDEX(PA_EXTRACAOITEM!D:D,MATCH(F141,PA_EXTRACAOITEM!B:B,0),0)</f>
        <v>#N/A</v>
      </c>
    </row>
    <row r="142" spans="2:11" ht="15">
      <c r="B142" s="75" t="str">
        <f>INDEX(SUM!D:D,MATCH(SUM!$F$3,SUM!B:B,0),0)</f>
        <v>P010</v>
      </c>
      <c r="C142" s="74">
        <v>118</v>
      </c>
      <c r="D142" s="71" t="s">
        <v>988</v>
      </c>
      <c r="E142" s="74">
        <f t="shared" si="2"/>
        <v>2023</v>
      </c>
      <c r="F142" s="70" t="s">
        <v>770</v>
      </c>
      <c r="G142" s="71" t="s">
        <v>269</v>
      </c>
      <c r="H142" s="75" t="s">
        <v>771</v>
      </c>
      <c r="I142" s="76">
        <f>'06'!E10</f>
        <v>7500</v>
      </c>
      <c r="J142" s="70" t="s">
        <v>4961</v>
      </c>
      <c r="K142" s="70" t="str">
        <f>INDEX(PA_EXTRACAOITEM!D:D,MATCH(F142,PA_EXTRACAOITEM!B:B,0),0)</f>
        <v>Valor Pago - Janeiro</v>
      </c>
    </row>
    <row r="143" spans="2:11" ht="15">
      <c r="B143" s="75" t="str">
        <f>INDEX(SUM!D:D,MATCH(SUM!$F$3,SUM!B:B,0),0)</f>
        <v>P010</v>
      </c>
      <c r="C143" s="74">
        <v>118</v>
      </c>
      <c r="D143" s="71" t="s">
        <v>988</v>
      </c>
      <c r="E143" s="74">
        <f t="shared" si="2"/>
        <v>2023</v>
      </c>
      <c r="F143" s="70" t="s">
        <v>772</v>
      </c>
      <c r="G143" s="71" t="s">
        <v>270</v>
      </c>
      <c r="H143" s="75" t="s">
        <v>773</v>
      </c>
      <c r="I143" s="76">
        <f>'06'!E11</f>
        <v>7500</v>
      </c>
      <c r="J143" s="70" t="s">
        <v>4961</v>
      </c>
      <c r="K143" s="70" t="str">
        <f>INDEX(PA_EXTRACAOITEM!D:D,MATCH(F143,PA_EXTRACAOITEM!B:B,0),0)</f>
        <v>Valor Pago - Fevereiro</v>
      </c>
    </row>
    <row r="144" spans="2:11" ht="15">
      <c r="B144" s="75" t="str">
        <f>INDEX(SUM!D:D,MATCH(SUM!$F$3,SUM!B:B,0),0)</f>
        <v>P010</v>
      </c>
      <c r="C144" s="74">
        <v>118</v>
      </c>
      <c r="D144" s="71" t="s">
        <v>988</v>
      </c>
      <c r="E144" s="74">
        <f t="shared" si="2"/>
        <v>2023</v>
      </c>
      <c r="F144" s="70" t="s">
        <v>774</v>
      </c>
      <c r="G144" s="71" t="s">
        <v>271</v>
      </c>
      <c r="H144" s="75" t="s">
        <v>775</v>
      </c>
      <c r="I144" s="76">
        <f>'06'!E12</f>
        <v>7500</v>
      </c>
      <c r="J144" s="70" t="s">
        <v>4961</v>
      </c>
      <c r="K144" s="70" t="str">
        <f>INDEX(PA_EXTRACAOITEM!D:D,MATCH(F144,PA_EXTRACAOITEM!B:B,0),0)</f>
        <v>Valor Pago - Março</v>
      </c>
    </row>
    <row r="145" spans="2:11" ht="15">
      <c r="B145" s="75" t="str">
        <f>INDEX(SUM!D:D,MATCH(SUM!$F$3,SUM!B:B,0),0)</f>
        <v>P010</v>
      </c>
      <c r="C145" s="74">
        <v>118</v>
      </c>
      <c r="D145" s="71" t="s">
        <v>988</v>
      </c>
      <c r="E145" s="74">
        <f t="shared" si="2"/>
        <v>2023</v>
      </c>
      <c r="F145" s="70" t="s">
        <v>776</v>
      </c>
      <c r="G145" s="71" t="s">
        <v>272</v>
      </c>
      <c r="H145" s="75" t="s">
        <v>777</v>
      </c>
      <c r="I145" s="76">
        <f>'06'!E13</f>
        <v>7500</v>
      </c>
      <c r="J145" s="70" t="s">
        <v>4961</v>
      </c>
      <c r="K145" s="70" t="str">
        <f>INDEX(PA_EXTRACAOITEM!D:D,MATCH(F145,PA_EXTRACAOITEM!B:B,0),0)</f>
        <v>Valor Pago - Abril</v>
      </c>
    </row>
    <row r="146" spans="2:11" ht="15">
      <c r="B146" s="75" t="str">
        <f>INDEX(SUM!D:D,MATCH(SUM!$F$3,SUM!B:B,0),0)</f>
        <v>P010</v>
      </c>
      <c r="C146" s="74">
        <v>118</v>
      </c>
      <c r="D146" s="71" t="s">
        <v>988</v>
      </c>
      <c r="E146" s="74">
        <f t="shared" si="2"/>
        <v>2023</v>
      </c>
      <c r="F146" s="70" t="s">
        <v>778</v>
      </c>
      <c r="G146" s="71" t="s">
        <v>273</v>
      </c>
      <c r="H146" s="75" t="s">
        <v>779</v>
      </c>
      <c r="I146" s="76">
        <f>'06'!E14</f>
        <v>7500</v>
      </c>
      <c r="J146" s="70" t="s">
        <v>4961</v>
      </c>
      <c r="K146" s="70" t="str">
        <f>INDEX(PA_EXTRACAOITEM!D:D,MATCH(F146,PA_EXTRACAOITEM!B:B,0),0)</f>
        <v>Valor Pago - Maio</v>
      </c>
    </row>
    <row r="147" spans="2:11" ht="15">
      <c r="B147" s="75" t="str">
        <f>INDEX(SUM!D:D,MATCH(SUM!$F$3,SUM!B:B,0),0)</f>
        <v>P010</v>
      </c>
      <c r="C147" s="74">
        <v>118</v>
      </c>
      <c r="D147" s="71" t="s">
        <v>988</v>
      </c>
      <c r="E147" s="74">
        <f t="shared" si="2"/>
        <v>2023</v>
      </c>
      <c r="F147" s="70" t="s">
        <v>780</v>
      </c>
      <c r="G147" s="71" t="s">
        <v>274</v>
      </c>
      <c r="H147" s="75" t="s">
        <v>781</v>
      </c>
      <c r="I147" s="76">
        <f>'06'!E15</f>
        <v>7500</v>
      </c>
      <c r="J147" s="70" t="s">
        <v>4961</v>
      </c>
      <c r="K147" s="70" t="str">
        <f>INDEX(PA_EXTRACAOITEM!D:D,MATCH(F147,PA_EXTRACAOITEM!B:B,0),0)</f>
        <v>Valor Pago - Junho</v>
      </c>
    </row>
    <row r="148" spans="2:11" ht="15">
      <c r="B148" s="75" t="str">
        <f>INDEX(SUM!D:D,MATCH(SUM!$F$3,SUM!B:B,0),0)</f>
        <v>P010</v>
      </c>
      <c r="C148" s="74">
        <v>118</v>
      </c>
      <c r="D148" s="71" t="s">
        <v>988</v>
      </c>
      <c r="E148" s="74">
        <f t="shared" si="2"/>
        <v>2023</v>
      </c>
      <c r="F148" s="70" t="s">
        <v>782</v>
      </c>
      <c r="G148" s="71" t="s">
        <v>275</v>
      </c>
      <c r="H148" s="75" t="s">
        <v>783</v>
      </c>
      <c r="I148" s="76">
        <f>'06'!E16</f>
        <v>7500</v>
      </c>
      <c r="J148" s="70" t="s">
        <v>4961</v>
      </c>
      <c r="K148" s="70" t="str">
        <f>INDEX(PA_EXTRACAOITEM!D:D,MATCH(F148,PA_EXTRACAOITEM!B:B,0),0)</f>
        <v>Valor Pago - Julho</v>
      </c>
    </row>
    <row r="149" spans="2:11" ht="15">
      <c r="B149" s="75" t="str">
        <f>INDEX(SUM!D:D,MATCH(SUM!$F$3,SUM!B:B,0),0)</f>
        <v>P010</v>
      </c>
      <c r="C149" s="74">
        <v>118</v>
      </c>
      <c r="D149" s="71" t="s">
        <v>988</v>
      </c>
      <c r="E149" s="74">
        <f t="shared" si="2"/>
        <v>2023</v>
      </c>
      <c r="F149" s="70" t="s">
        <v>784</v>
      </c>
      <c r="G149" s="71" t="s">
        <v>276</v>
      </c>
      <c r="H149" s="75" t="s">
        <v>785</v>
      </c>
      <c r="I149" s="76">
        <f>'06'!E17</f>
        <v>7500</v>
      </c>
      <c r="J149" s="70" t="s">
        <v>4961</v>
      </c>
      <c r="K149" s="70" t="str">
        <f>INDEX(PA_EXTRACAOITEM!D:D,MATCH(F149,PA_EXTRACAOITEM!B:B,0),0)</f>
        <v>Valor Pago - Agosto</v>
      </c>
    </row>
    <row r="150" spans="2:11" ht="15">
      <c r="B150" s="75" t="str">
        <f>INDEX(SUM!D:D,MATCH(SUM!$F$3,SUM!B:B,0),0)</f>
        <v>P010</v>
      </c>
      <c r="C150" s="74">
        <v>118</v>
      </c>
      <c r="D150" s="71" t="s">
        <v>988</v>
      </c>
      <c r="E150" s="74">
        <f t="shared" si="2"/>
        <v>2023</v>
      </c>
      <c r="F150" s="70" t="s">
        <v>786</v>
      </c>
      <c r="G150" s="71" t="s">
        <v>277</v>
      </c>
      <c r="H150" s="75" t="s">
        <v>787</v>
      </c>
      <c r="I150" s="76">
        <f>'06'!E18</f>
        <v>7500</v>
      </c>
      <c r="J150" s="70" t="s">
        <v>4961</v>
      </c>
      <c r="K150" s="70" t="str">
        <f>INDEX(PA_EXTRACAOITEM!D:D,MATCH(F150,PA_EXTRACAOITEM!B:B,0),0)</f>
        <v>Valor Pago - Setembro</v>
      </c>
    </row>
    <row r="151" spans="2:11" ht="15">
      <c r="B151" s="75" t="str">
        <f>INDEX(SUM!D:D,MATCH(SUM!$F$3,SUM!B:B,0),0)</f>
        <v>P010</v>
      </c>
      <c r="C151" s="74">
        <v>118</v>
      </c>
      <c r="D151" s="71" t="s">
        <v>988</v>
      </c>
      <c r="E151" s="74">
        <f t="shared" si="2"/>
        <v>2023</v>
      </c>
      <c r="F151" s="70" t="s">
        <v>788</v>
      </c>
      <c r="G151" s="71" t="s">
        <v>278</v>
      </c>
      <c r="H151" s="75" t="s">
        <v>789</v>
      </c>
      <c r="I151" s="76">
        <f>'06'!E19</f>
        <v>9371.46</v>
      </c>
      <c r="J151" s="70" t="s">
        <v>4961</v>
      </c>
      <c r="K151" s="70" t="str">
        <f>INDEX(PA_EXTRACAOITEM!D:D,MATCH(F151,PA_EXTRACAOITEM!B:B,0),0)</f>
        <v>Valor Pago - Outubro</v>
      </c>
    </row>
    <row r="152" spans="2:11" ht="15">
      <c r="B152" s="75" t="str">
        <f>INDEX(SUM!D:D,MATCH(SUM!$F$3,SUM!B:B,0),0)</f>
        <v>P010</v>
      </c>
      <c r="C152" s="74">
        <v>118</v>
      </c>
      <c r="D152" s="71" t="s">
        <v>988</v>
      </c>
      <c r="E152" s="74">
        <f t="shared" si="2"/>
        <v>2023</v>
      </c>
      <c r="F152" s="70" t="s">
        <v>790</v>
      </c>
      <c r="G152" s="71" t="s">
        <v>279</v>
      </c>
      <c r="H152" s="75" t="s">
        <v>791</v>
      </c>
      <c r="I152" s="76">
        <f>'06'!E20</f>
        <v>9371.46</v>
      </c>
      <c r="J152" s="70" t="s">
        <v>4961</v>
      </c>
      <c r="K152" s="70" t="str">
        <f>INDEX(PA_EXTRACAOITEM!D:D,MATCH(F152,PA_EXTRACAOITEM!B:B,0),0)</f>
        <v>Valor Pago - Novembro</v>
      </c>
    </row>
    <row r="153" spans="2:11" ht="15">
      <c r="B153" s="75" t="str">
        <f>INDEX(SUM!D:D,MATCH(SUM!$F$3,SUM!B:B,0),0)</f>
        <v>P010</v>
      </c>
      <c r="C153" s="74">
        <v>118</v>
      </c>
      <c r="D153" s="71" t="s">
        <v>988</v>
      </c>
      <c r="E153" s="74">
        <f t="shared" si="2"/>
        <v>2023</v>
      </c>
      <c r="F153" s="70" t="s">
        <v>792</v>
      </c>
      <c r="G153" s="71" t="s">
        <v>793</v>
      </c>
      <c r="H153" s="75" t="s">
        <v>794</v>
      </c>
      <c r="I153" s="76">
        <f>'06'!E21</f>
        <v>19462.68</v>
      </c>
      <c r="J153" s="70" t="s">
        <v>4961</v>
      </c>
      <c r="K153" s="70" t="str">
        <f>INDEX(PA_EXTRACAOITEM!D:D,MATCH(F153,PA_EXTRACAOITEM!B:B,0),0)</f>
        <v>Valor Pago - Dezembro</v>
      </c>
    </row>
    <row r="154" spans="2:11" ht="15">
      <c r="B154" s="75" t="str">
        <f>INDEX(SUM!D:D,MATCH(SUM!$F$3,SUM!B:B,0),0)</f>
        <v>P010</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P010</v>
      </c>
      <c r="C155" s="73">
        <v>102</v>
      </c>
      <c r="D155" s="71" t="s">
        <v>985</v>
      </c>
      <c r="E155" s="74">
        <f t="shared" si="2"/>
        <v>2023</v>
      </c>
      <c r="F155" s="70" t="s">
        <v>817</v>
      </c>
      <c r="G155" s="72" t="s">
        <v>17</v>
      </c>
      <c r="H155" s="72" t="s">
        <v>818</v>
      </c>
      <c r="I155" s="71">
        <f>'08'!B10</f>
        <v>0</v>
      </c>
      <c r="J155" s="70" t="s">
        <v>4961</v>
      </c>
      <c r="K155" s="70" t="e">
        <f>INDEX(PA_EXTRACAOITEM!D:D,MATCH(F155,PA_EXTRACAOITEM!B:B,0),0)</f>
        <v>#N/A</v>
      </c>
    </row>
    <row r="156" spans="2:11" ht="15">
      <c r="B156" s="75" t="str">
        <f>INDEX(SUM!D:D,MATCH(SUM!$F$3,SUM!B:B,0),0)</f>
        <v>P010</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P010</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P010</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P010</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P010</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P010</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P010</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P010</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P010</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P010</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P010</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P010</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P010</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P010</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P010</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P010</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P010</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P010</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P010</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P010</v>
      </c>
      <c r="C175" s="73">
        <v>102</v>
      </c>
      <c r="D175" s="71" t="s">
        <v>985</v>
      </c>
      <c r="E175" s="74">
        <f t="shared" si="2"/>
        <v>2023</v>
      </c>
      <c r="F175" s="70" t="s">
        <v>838</v>
      </c>
      <c r="G175" s="72" t="s">
        <v>17</v>
      </c>
      <c r="H175" s="72" t="s">
        <v>839</v>
      </c>
      <c r="I175" s="71">
        <f>'08'!C10</f>
        <v>0</v>
      </c>
      <c r="J175" s="70" t="s">
        <v>4961</v>
      </c>
      <c r="K175" s="70" t="e">
        <f>INDEX(PA_EXTRACAOITEM!D:D,MATCH(F175,PA_EXTRACAOITEM!B:B,0),0)</f>
        <v>#N/A</v>
      </c>
    </row>
    <row r="176" spans="2:11" ht="15">
      <c r="B176" s="75" t="str">
        <f>INDEX(SUM!D:D,MATCH(SUM!$F$3,SUM!B:B,0),0)</f>
        <v>P010</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P010</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P010</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P010</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P010</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P010</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P010</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P010</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P010</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P010</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P010</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P010</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P010</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P010</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P010</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P010</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P010</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P010</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P010</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P010</v>
      </c>
      <c r="C195" s="73">
        <v>102</v>
      </c>
      <c r="D195" s="71" t="s">
        <v>985</v>
      </c>
      <c r="E195" s="74">
        <f t="shared" si="3"/>
        <v>2023</v>
      </c>
      <c r="F195" s="70" t="s">
        <v>859</v>
      </c>
      <c r="G195" s="72" t="s">
        <v>17</v>
      </c>
      <c r="H195" s="72" t="s">
        <v>860</v>
      </c>
      <c r="I195" s="71">
        <f>'08'!D10</f>
        <v>0</v>
      </c>
      <c r="J195" s="70" t="s">
        <v>4961</v>
      </c>
      <c r="K195" s="70" t="e">
        <f>INDEX(PA_EXTRACAOITEM!D:D,MATCH(F195,PA_EXTRACAOITEM!B:B,0),0)</f>
        <v>#N/A</v>
      </c>
    </row>
    <row r="196" spans="2:11" ht="15">
      <c r="B196" s="75" t="str">
        <f>INDEX(SUM!D:D,MATCH(SUM!$F$3,SUM!B:B,0),0)</f>
        <v>P010</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P010</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P010</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P010</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P010</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P010</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P010</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P010</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P010</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P010</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P010</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P010</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P010</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P010</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P010</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P010</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P010</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P010</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P010</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P010</v>
      </c>
      <c r="C215" s="73">
        <v>102</v>
      </c>
      <c r="D215" s="71" t="s">
        <v>985</v>
      </c>
      <c r="E215" s="74">
        <f t="shared" si="3"/>
        <v>2023</v>
      </c>
      <c r="F215" s="70" t="s">
        <v>880</v>
      </c>
      <c r="G215" s="72" t="s">
        <v>17</v>
      </c>
      <c r="H215" s="72" t="s">
        <v>881</v>
      </c>
      <c r="I215" s="151">
        <f>'08'!E10</f>
        <v>0</v>
      </c>
      <c r="J215" s="70" t="s">
        <v>4961</v>
      </c>
      <c r="K215" s="70" t="e">
        <f>INDEX(PA_EXTRACAOITEM!D:D,MATCH(F215,PA_EXTRACAOITEM!B:B,0),0)</f>
        <v>#N/A</v>
      </c>
    </row>
    <row r="216" spans="2:11" ht="15">
      <c r="B216" s="75" t="str">
        <f>INDEX(SUM!D:D,MATCH(SUM!$F$3,SUM!B:B,0),0)</f>
        <v>P010</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P010</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P010</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P010</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P010</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P010</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P010</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P010</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P010</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P010</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P010</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P010</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P010</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P010</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P010</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P010</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P010</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P010</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P010</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P010</v>
      </c>
      <c r="C235" s="73">
        <v>102</v>
      </c>
      <c r="D235" s="71" t="s">
        <v>985</v>
      </c>
      <c r="E235" s="74">
        <f t="shared" si="3"/>
        <v>2023</v>
      </c>
      <c r="F235" s="70" t="s">
        <v>901</v>
      </c>
      <c r="G235" s="72" t="s">
        <v>17</v>
      </c>
      <c r="H235" s="72" t="s">
        <v>902</v>
      </c>
      <c r="I235" s="71">
        <f>'08'!F10</f>
        <v>0</v>
      </c>
      <c r="J235" s="70" t="s">
        <v>4961</v>
      </c>
      <c r="K235" s="70" t="e">
        <f>INDEX(PA_EXTRACAOITEM!D:D,MATCH(F235,PA_EXTRACAOITEM!B:B,0),0)</f>
        <v>#N/A</v>
      </c>
    </row>
    <row r="236" spans="2:11" ht="15">
      <c r="B236" s="75" t="str">
        <f>INDEX(SUM!D:D,MATCH(SUM!$F$3,SUM!B:B,0),0)</f>
        <v>P010</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P010</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P010</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P010</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P010</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P010</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P010</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P010</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P010</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P010</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P010</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P010</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P010</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P010</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P010</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P010</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P010</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P010</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P010</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P010</v>
      </c>
      <c r="C255" s="73">
        <v>102</v>
      </c>
      <c r="D255" s="71" t="s">
        <v>985</v>
      </c>
      <c r="E255" s="74">
        <f t="shared" si="3"/>
        <v>2023</v>
      </c>
      <c r="F255" s="70" t="s">
        <v>922</v>
      </c>
      <c r="G255" s="72" t="s">
        <v>17</v>
      </c>
      <c r="H255" s="72" t="s">
        <v>923</v>
      </c>
      <c r="I255" s="71">
        <f>'08'!G10</f>
        <v>0</v>
      </c>
      <c r="J255" s="70" t="s">
        <v>4961</v>
      </c>
      <c r="K255" s="70" t="e">
        <f>INDEX(PA_EXTRACAOITEM!D:D,MATCH(F255,PA_EXTRACAOITEM!B:B,0),0)</f>
        <v>#N/A</v>
      </c>
    </row>
    <row r="256" spans="2:11" ht="15">
      <c r="B256" s="75" t="str">
        <f>INDEX(SUM!D:D,MATCH(SUM!$F$3,SUM!B:B,0),0)</f>
        <v>P010</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P010</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P010</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P010</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P010</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P010</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P010</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P010</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P010</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P010</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P010</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P010</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P010</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P010</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P010</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P010</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P010</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P010</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P010</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P010</v>
      </c>
      <c r="C275" s="73">
        <v>102</v>
      </c>
      <c r="D275" s="71" t="s">
        <v>985</v>
      </c>
      <c r="E275" s="74">
        <f t="shared" si="4"/>
        <v>2023</v>
      </c>
      <c r="F275" s="70" t="s">
        <v>943</v>
      </c>
      <c r="G275" s="72" t="s">
        <v>17</v>
      </c>
      <c r="H275" s="72" t="s">
        <v>944</v>
      </c>
      <c r="I275" s="152">
        <f>'08'!H10</f>
        <v>0</v>
      </c>
      <c r="J275" s="70" t="s">
        <v>4961</v>
      </c>
      <c r="K275" s="70" t="e">
        <f>INDEX(PA_EXTRACAOITEM!D:D,MATCH(F275,PA_EXTRACAOITEM!B:B,0),0)</f>
        <v>#N/A</v>
      </c>
    </row>
    <row r="276" spans="2:11" ht="15">
      <c r="B276" s="75" t="str">
        <f>INDEX(SUM!D:D,MATCH(SUM!$F$3,SUM!B:B,0),0)</f>
        <v>P010</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P010</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P010</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P010</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P010</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P010</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P010</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P010</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P010</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P010</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P010</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P010</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P010</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P010</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P010</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P010</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P010</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P010</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P010</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P010</v>
      </c>
      <c r="C295" s="73">
        <v>102</v>
      </c>
      <c r="D295" s="71" t="s">
        <v>985</v>
      </c>
      <c r="E295" s="74">
        <f t="shared" si="4"/>
        <v>2023</v>
      </c>
      <c r="F295" s="70" t="s">
        <v>964</v>
      </c>
      <c r="G295" s="72" t="s">
        <v>17</v>
      </c>
      <c r="H295" s="72" t="s">
        <v>965</v>
      </c>
      <c r="I295" s="152">
        <f>'08'!I10</f>
        <v>0</v>
      </c>
      <c r="J295" s="70" t="s">
        <v>4961</v>
      </c>
      <c r="K295" s="70" t="e">
        <f>INDEX(PA_EXTRACAOITEM!D:D,MATCH(F295,PA_EXTRACAOITEM!B:B,0),0)</f>
        <v>#N/A</v>
      </c>
    </row>
    <row r="296" spans="2:11" ht="15">
      <c r="B296" s="75" t="str">
        <f>INDEX(SUM!D:D,MATCH(SUM!$F$3,SUM!B:B,0),0)</f>
        <v>P010</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P010</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P010</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P010</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P010</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P010</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P010</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P010</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P010</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P010</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P010</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P010</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P010</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P010</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P010</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P010</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P010</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P010</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P010</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P010</v>
      </c>
      <c r="C315" s="73">
        <v>198</v>
      </c>
      <c r="D315" s="71" t="s">
        <v>990</v>
      </c>
      <c r="E315" s="74">
        <f t="shared" si="4"/>
        <v>2023</v>
      </c>
      <c r="F315" s="70" t="s">
        <v>811</v>
      </c>
      <c r="G315" s="70"/>
      <c r="H315" s="72" t="s">
        <v>812</v>
      </c>
      <c r="I315" s="71" t="str">
        <f>'01'!F9</f>
        <v>Lívia Freitas da Silveira Andrade</v>
      </c>
      <c r="J315" s="70" t="s">
        <v>4961</v>
      </c>
      <c r="K315" s="70" t="str">
        <f>INDEX(PA_EXTRACAOITEM!D:D,MATCH(F315,PA_EXTRACAOITEM!B:B,0),0)</f>
        <v>Informações Preliminares</v>
      </c>
    </row>
    <row r="316" spans="2:11" ht="15">
      <c r="B316" s="75" t="str">
        <f>INDEX(SUM!D:D,MATCH(SUM!$F$3,SUM!B:B,0),0)</f>
        <v>P010</v>
      </c>
      <c r="C316" s="73">
        <v>198</v>
      </c>
      <c r="D316" s="71" t="s">
        <v>990</v>
      </c>
      <c r="E316" s="74">
        <f t="shared" si="4"/>
        <v>2023</v>
      </c>
      <c r="F316" s="70" t="s">
        <v>813</v>
      </c>
      <c r="G316" s="70"/>
      <c r="H316" s="72" t="s">
        <v>814</v>
      </c>
      <c r="I316" s="71" t="str">
        <f>'01'!F10</f>
        <v>livia.silveira41@gmail.com</v>
      </c>
      <c r="J316" s="70" t="s">
        <v>4961</v>
      </c>
      <c r="K316" s="70" t="str">
        <f>INDEX(PA_EXTRACAOITEM!D:D,MATCH(F316,PA_EXTRACAOITEM!B:B,0),0)</f>
        <v>Informações Preliminares</v>
      </c>
    </row>
    <row r="317" spans="2:11" ht="15">
      <c r="B317" s="75" t="str">
        <f>INDEX(SUM!D:D,MATCH(SUM!$F$3,SUM!B:B,0),0)</f>
        <v>P010</v>
      </c>
      <c r="C317" s="73">
        <v>198</v>
      </c>
      <c r="D317" s="71" t="s">
        <v>990</v>
      </c>
      <c r="E317" s="74">
        <f t="shared" si="4"/>
        <v>2023</v>
      </c>
      <c r="F317" s="70" t="s">
        <v>815</v>
      </c>
      <c r="H317" s="72" t="s">
        <v>816</v>
      </c>
      <c r="I317" s="71">
        <f>'01'!F11</f>
        <v>8197401818</v>
      </c>
      <c r="J317" s="70" t="s">
        <v>4961</v>
      </c>
      <c r="K317" s="70" t="str">
        <f>INDEX(PA_EXTRACAOITEM!D:D,MATCH(F317,PA_EXTRACAOITEM!B:B,0),0)</f>
        <v>Informações Preliminares</v>
      </c>
    </row>
    <row r="318" spans="2:11" ht="15">
      <c r="B318" s="75" t="str">
        <f>INDEX(SUM!D:D,MATCH(SUM!$F$3,SUM!B:B,0),0)</f>
        <v>P010</v>
      </c>
      <c r="C318" s="74">
        <v>112</v>
      </c>
      <c r="D318" s="71" t="s">
        <v>1030</v>
      </c>
      <c r="E318" s="74">
        <f t="shared" si="4"/>
        <v>2023</v>
      </c>
      <c r="F318" s="71" t="s">
        <v>1292</v>
      </c>
      <c r="G318" s="75" t="s">
        <v>17</v>
      </c>
      <c r="H318" s="72" t="s">
        <v>1031</v>
      </c>
      <c r="I318" s="76">
        <f>'09'!D17</f>
        <v>1577.8</v>
      </c>
      <c r="J318" s="70" t="s">
        <v>4961</v>
      </c>
      <c r="K318" s="70" t="str">
        <f>INDEX(PA_EXTRACAOITEM!D:D,MATCH(F318,PA_EXTRACAOITEM!B:B,0),0)</f>
        <v>Retenção - Janeiro</v>
      </c>
    </row>
    <row r="319" spans="2:11" ht="15">
      <c r="B319" s="75" t="str">
        <f>INDEX(SUM!D:D,MATCH(SUM!$F$3,SUM!B:B,0),0)</f>
        <v>P010</v>
      </c>
      <c r="C319" s="74">
        <v>112</v>
      </c>
      <c r="D319" s="71" t="s">
        <v>1030</v>
      </c>
      <c r="E319" s="74">
        <f t="shared" si="4"/>
        <v>2023</v>
      </c>
      <c r="F319" s="71" t="s">
        <v>1293</v>
      </c>
      <c r="G319" s="75" t="s">
        <v>17</v>
      </c>
      <c r="H319" s="72" t="s">
        <v>1032</v>
      </c>
      <c r="I319" s="76">
        <f>'09'!D18</f>
        <v>1577.8</v>
      </c>
      <c r="J319" s="70" t="s">
        <v>4961</v>
      </c>
      <c r="K319" s="70" t="str">
        <f>INDEX(PA_EXTRACAOITEM!D:D,MATCH(F319,PA_EXTRACAOITEM!B:B,0),0)</f>
        <v>Retenção - Fevereiro</v>
      </c>
    </row>
    <row r="320" spans="2:11" ht="15">
      <c r="B320" s="75" t="str">
        <f>INDEX(SUM!D:D,MATCH(SUM!$F$3,SUM!B:B,0),0)</f>
        <v>P010</v>
      </c>
      <c r="C320" s="74">
        <v>112</v>
      </c>
      <c r="D320" s="71" t="s">
        <v>1030</v>
      </c>
      <c r="E320" s="74">
        <f t="shared" si="4"/>
        <v>2023</v>
      </c>
      <c r="F320" s="71" t="s">
        <v>1294</v>
      </c>
      <c r="G320" s="75" t="s">
        <v>17</v>
      </c>
      <c r="H320" s="72" t="s">
        <v>1033</v>
      </c>
      <c r="I320" s="76">
        <f>'09'!D19</f>
        <v>1577.8</v>
      </c>
      <c r="J320" s="70" t="s">
        <v>4961</v>
      </c>
      <c r="K320" s="70" t="str">
        <f>INDEX(PA_EXTRACAOITEM!D:D,MATCH(F320,PA_EXTRACAOITEM!B:B,0),0)</f>
        <v>Retenção - Março</v>
      </c>
    </row>
    <row r="321" spans="2:11" ht="15">
      <c r="B321" s="75" t="str">
        <f>INDEX(SUM!D:D,MATCH(SUM!$F$3,SUM!B:B,0),0)</f>
        <v>P010</v>
      </c>
      <c r="C321" s="74">
        <v>112</v>
      </c>
      <c r="D321" s="71" t="s">
        <v>1030</v>
      </c>
      <c r="E321" s="74">
        <f t="shared" si="4"/>
        <v>2023</v>
      </c>
      <c r="F321" s="71" t="s">
        <v>1295</v>
      </c>
      <c r="G321" s="75" t="s">
        <v>17</v>
      </c>
      <c r="H321" s="72" t="s">
        <v>1034</v>
      </c>
      <c r="I321" s="76">
        <f>'09'!D20</f>
        <v>1577.8</v>
      </c>
      <c r="J321" s="70" t="s">
        <v>4961</v>
      </c>
      <c r="K321" s="70" t="str">
        <f>INDEX(PA_EXTRACAOITEM!D:D,MATCH(F321,PA_EXTRACAOITEM!B:B,0),0)</f>
        <v>Retenção - Abril</v>
      </c>
    </row>
    <row r="322" spans="2:11" ht="15">
      <c r="B322" s="75" t="str">
        <f>INDEX(SUM!D:D,MATCH(SUM!$F$3,SUM!B:B,0),0)</f>
        <v>P010</v>
      </c>
      <c r="C322" s="74">
        <v>112</v>
      </c>
      <c r="D322" s="71" t="s">
        <v>1030</v>
      </c>
      <c r="E322" s="74">
        <f aca="true" t="shared" si="5" ref="E322:E385">$E$3</f>
        <v>2023</v>
      </c>
      <c r="F322" s="71" t="s">
        <v>1296</v>
      </c>
      <c r="G322" s="75" t="s">
        <v>17</v>
      </c>
      <c r="H322" s="72" t="s">
        <v>1035</v>
      </c>
      <c r="I322" s="76">
        <f>'09'!D21</f>
        <v>1577.8</v>
      </c>
      <c r="J322" s="70" t="s">
        <v>4961</v>
      </c>
      <c r="K322" s="70" t="str">
        <f>INDEX(PA_EXTRACAOITEM!D:D,MATCH(F322,PA_EXTRACAOITEM!B:B,0),0)</f>
        <v>Retenção - Maio</v>
      </c>
    </row>
    <row r="323" spans="2:11" ht="15">
      <c r="B323" s="75" t="str">
        <f>INDEX(SUM!D:D,MATCH(SUM!$F$3,SUM!B:B,0),0)</f>
        <v>P010</v>
      </c>
      <c r="C323" s="74">
        <v>112</v>
      </c>
      <c r="D323" s="71" t="s">
        <v>1030</v>
      </c>
      <c r="E323" s="74">
        <f t="shared" si="5"/>
        <v>2023</v>
      </c>
      <c r="F323" s="71" t="s">
        <v>1297</v>
      </c>
      <c r="G323" s="75" t="s">
        <v>17</v>
      </c>
      <c r="H323" s="72" t="s">
        <v>1036</v>
      </c>
      <c r="I323" s="76">
        <f>'09'!D22</f>
        <v>1577.8</v>
      </c>
      <c r="J323" s="70" t="s">
        <v>4961</v>
      </c>
      <c r="K323" s="70" t="str">
        <f>INDEX(PA_EXTRACAOITEM!D:D,MATCH(F323,PA_EXTRACAOITEM!B:B,0),0)</f>
        <v>Retenção - Junho</v>
      </c>
    </row>
    <row r="324" spans="2:11" ht="15">
      <c r="B324" s="75" t="str">
        <f>INDEX(SUM!D:D,MATCH(SUM!$F$3,SUM!B:B,0),0)</f>
        <v>P010</v>
      </c>
      <c r="C324" s="74">
        <v>112</v>
      </c>
      <c r="D324" s="71" t="s">
        <v>1030</v>
      </c>
      <c r="E324" s="74">
        <f t="shared" si="5"/>
        <v>2023</v>
      </c>
      <c r="F324" s="71" t="s">
        <v>1298</v>
      </c>
      <c r="G324" s="75" t="s">
        <v>17</v>
      </c>
      <c r="H324" s="72" t="s">
        <v>1037</v>
      </c>
      <c r="I324" s="76">
        <f>'09'!D23</f>
        <v>1577.8</v>
      </c>
      <c r="J324" s="70" t="s">
        <v>4961</v>
      </c>
      <c r="K324" s="70" t="str">
        <f>INDEX(PA_EXTRACAOITEM!D:D,MATCH(F324,PA_EXTRACAOITEM!B:B,0),0)</f>
        <v>Retenção - Julho</v>
      </c>
    </row>
    <row r="325" spans="2:11" ht="15">
      <c r="B325" s="75" t="str">
        <f>INDEX(SUM!D:D,MATCH(SUM!$F$3,SUM!B:B,0),0)</f>
        <v>P010</v>
      </c>
      <c r="C325" s="74">
        <v>112</v>
      </c>
      <c r="D325" s="71" t="s">
        <v>1030</v>
      </c>
      <c r="E325" s="74">
        <f t="shared" si="5"/>
        <v>2023</v>
      </c>
      <c r="F325" s="71" t="s">
        <v>1299</v>
      </c>
      <c r="G325" s="75" t="s">
        <v>17</v>
      </c>
      <c r="H325" s="72" t="s">
        <v>1038</v>
      </c>
      <c r="I325" s="76">
        <f>'09'!D24</f>
        <v>1577.8</v>
      </c>
      <c r="J325" s="70" t="s">
        <v>4961</v>
      </c>
      <c r="K325" s="70" t="str">
        <f>INDEX(PA_EXTRACAOITEM!D:D,MATCH(F325,PA_EXTRACAOITEM!B:B,0),0)</f>
        <v>Retenção - Agosto</v>
      </c>
    </row>
    <row r="326" spans="2:11" ht="15">
      <c r="B326" s="75" t="str">
        <f>INDEX(SUM!D:D,MATCH(SUM!$F$3,SUM!B:B,0),0)</f>
        <v>P010</v>
      </c>
      <c r="C326" s="74">
        <v>112</v>
      </c>
      <c r="D326" s="71" t="s">
        <v>1030</v>
      </c>
      <c r="E326" s="74">
        <f t="shared" si="5"/>
        <v>2023</v>
      </c>
      <c r="F326" s="71" t="s">
        <v>1300</v>
      </c>
      <c r="G326" s="75" t="s">
        <v>17</v>
      </c>
      <c r="H326" s="72" t="s">
        <v>1039</v>
      </c>
      <c r="I326" s="76">
        <f>'09'!D25</f>
        <v>1577.8</v>
      </c>
      <c r="J326" s="70" t="s">
        <v>4961</v>
      </c>
      <c r="K326" s="70" t="str">
        <f>INDEX(PA_EXTRACAOITEM!D:D,MATCH(F326,PA_EXTRACAOITEM!B:B,0),0)</f>
        <v>Retenção - Setembro</v>
      </c>
    </row>
    <row r="327" spans="2:11" ht="15">
      <c r="B327" s="75" t="str">
        <f>INDEX(SUM!D:D,MATCH(SUM!$F$3,SUM!B:B,0),0)</f>
        <v>P010</v>
      </c>
      <c r="C327" s="74">
        <v>112</v>
      </c>
      <c r="D327" s="71" t="s">
        <v>1030</v>
      </c>
      <c r="E327" s="74">
        <f t="shared" si="5"/>
        <v>2023</v>
      </c>
      <c r="F327" s="71" t="s">
        <v>1301</v>
      </c>
      <c r="G327" s="75" t="s">
        <v>17</v>
      </c>
      <c r="H327" s="72" t="s">
        <v>1040</v>
      </c>
      <c r="I327" s="76">
        <f>'09'!D26</f>
        <v>1577.8</v>
      </c>
      <c r="J327" s="70" t="s">
        <v>4961</v>
      </c>
      <c r="K327" s="70" t="str">
        <f>INDEX(PA_EXTRACAOITEM!D:D,MATCH(F327,PA_EXTRACAOITEM!B:B,0),0)</f>
        <v>Retenção - Outubro</v>
      </c>
    </row>
    <row r="328" spans="2:11" ht="15">
      <c r="B328" s="75" t="str">
        <f>INDEX(SUM!D:D,MATCH(SUM!$F$3,SUM!B:B,0),0)</f>
        <v>P010</v>
      </c>
      <c r="C328" s="74">
        <v>112</v>
      </c>
      <c r="D328" s="71" t="s">
        <v>1030</v>
      </c>
      <c r="E328" s="74">
        <f t="shared" si="5"/>
        <v>2023</v>
      </c>
      <c r="F328" s="71" t="s">
        <v>1302</v>
      </c>
      <c r="G328" s="75" t="s">
        <v>17</v>
      </c>
      <c r="H328" s="72" t="s">
        <v>1041</v>
      </c>
      <c r="I328" s="76">
        <f>'09'!D27</f>
        <v>1577.8</v>
      </c>
      <c r="J328" s="70" t="s">
        <v>4961</v>
      </c>
      <c r="K328" s="70" t="str">
        <f>INDEX(PA_EXTRACAOITEM!D:D,MATCH(F328,PA_EXTRACAOITEM!B:B,0),0)</f>
        <v>Retenção - Novembro</v>
      </c>
    </row>
    <row r="329" spans="2:11" ht="15">
      <c r="B329" s="75" t="str">
        <f>INDEX(SUM!D:D,MATCH(SUM!$F$3,SUM!B:B,0),0)</f>
        <v>P010</v>
      </c>
      <c r="C329" s="74">
        <v>112</v>
      </c>
      <c r="D329" s="71" t="s">
        <v>1030</v>
      </c>
      <c r="E329" s="74">
        <f t="shared" si="5"/>
        <v>2023</v>
      </c>
      <c r="F329" s="71" t="s">
        <v>1303</v>
      </c>
      <c r="G329" s="75" t="s">
        <v>17</v>
      </c>
      <c r="H329" s="72" t="s">
        <v>1042</v>
      </c>
      <c r="I329" s="76">
        <f>'09'!D28</f>
        <v>1577.8</v>
      </c>
      <c r="J329" s="70" t="s">
        <v>4961</v>
      </c>
      <c r="K329" s="70" t="str">
        <f>INDEX(PA_EXTRACAOITEM!D:D,MATCH(F329,PA_EXTRACAOITEM!B:B,0),0)</f>
        <v>Retenção - Dezembro</v>
      </c>
    </row>
    <row r="330" spans="2:11" ht="15">
      <c r="B330" s="75" t="str">
        <f>INDEX(SUM!D:D,MATCH(SUM!$F$3,SUM!B:B,0),0)</f>
        <v>P010</v>
      </c>
      <c r="C330" s="74">
        <v>112</v>
      </c>
      <c r="D330" s="71" t="s">
        <v>1030</v>
      </c>
      <c r="E330" s="74">
        <f t="shared" si="5"/>
        <v>2023</v>
      </c>
      <c r="F330" s="71" t="s">
        <v>1304</v>
      </c>
      <c r="G330" s="75" t="s">
        <v>17</v>
      </c>
      <c r="H330" s="72" t="s">
        <v>1043</v>
      </c>
      <c r="I330" s="76">
        <f>'09'!D29</f>
        <v>1577.8</v>
      </c>
      <c r="J330" s="70" t="s">
        <v>4961</v>
      </c>
      <c r="K330" s="70" t="str">
        <f>INDEX(PA_EXTRACAOITEM!D:D,MATCH(F330,PA_EXTRACAOITEM!B:B,0),0)</f>
        <v>Retenção - 13° Salário</v>
      </c>
    </row>
    <row r="331" spans="2:11" ht="15">
      <c r="B331" s="75" t="str">
        <f>INDEX(SUM!D:D,MATCH(SUM!$F$3,SUM!B:B,0),0)</f>
        <v>P010</v>
      </c>
      <c r="C331" s="74">
        <v>112</v>
      </c>
      <c r="D331" s="71" t="s">
        <v>1030</v>
      </c>
      <c r="E331" s="74">
        <f t="shared" si="5"/>
        <v>2023</v>
      </c>
      <c r="F331" s="71" t="s">
        <v>1305</v>
      </c>
      <c r="G331" s="75" t="s">
        <v>17</v>
      </c>
      <c r="H331" s="72" t="s">
        <v>1044</v>
      </c>
      <c r="I331" s="76">
        <f>'09'!E17</f>
        <v>1577.8</v>
      </c>
      <c r="J331" s="70" t="s">
        <v>4961</v>
      </c>
      <c r="K331" s="70" t="str">
        <f>INDEX(PA_EXTRACAOITEM!D:D,MATCH(F331,PA_EXTRACAOITEM!B:B,0),0)</f>
        <v>Contabilizada - Janeiro</v>
      </c>
    </row>
    <row r="332" spans="2:11" ht="15">
      <c r="B332" s="75" t="str">
        <f>INDEX(SUM!D:D,MATCH(SUM!$F$3,SUM!B:B,0),0)</f>
        <v>P010</v>
      </c>
      <c r="C332" s="74">
        <v>112</v>
      </c>
      <c r="D332" s="71" t="s">
        <v>1030</v>
      </c>
      <c r="E332" s="74">
        <f t="shared" si="5"/>
        <v>2023</v>
      </c>
      <c r="F332" s="71" t="s">
        <v>1306</v>
      </c>
      <c r="G332" s="75" t="s">
        <v>17</v>
      </c>
      <c r="H332" s="72" t="s">
        <v>1045</v>
      </c>
      <c r="I332" s="76">
        <f>'09'!E18</f>
        <v>1577.8</v>
      </c>
      <c r="J332" s="70" t="s">
        <v>4961</v>
      </c>
      <c r="K332" s="70" t="str">
        <f>INDEX(PA_EXTRACAOITEM!D:D,MATCH(F332,PA_EXTRACAOITEM!B:B,0),0)</f>
        <v>Contabilizada - Fevereiro</v>
      </c>
    </row>
    <row r="333" spans="2:11" ht="15">
      <c r="B333" s="75" t="str">
        <f>INDEX(SUM!D:D,MATCH(SUM!$F$3,SUM!B:B,0),0)</f>
        <v>P010</v>
      </c>
      <c r="C333" s="74">
        <v>112</v>
      </c>
      <c r="D333" s="71" t="s">
        <v>1030</v>
      </c>
      <c r="E333" s="74">
        <f t="shared" si="5"/>
        <v>2023</v>
      </c>
      <c r="F333" s="71" t="s">
        <v>1307</v>
      </c>
      <c r="G333" s="75" t="s">
        <v>17</v>
      </c>
      <c r="H333" s="72" t="s">
        <v>1046</v>
      </c>
      <c r="I333" s="76">
        <f>'09'!E19</f>
        <v>1577.8</v>
      </c>
      <c r="J333" s="70" t="s">
        <v>4961</v>
      </c>
      <c r="K333" s="70" t="str">
        <f>INDEX(PA_EXTRACAOITEM!D:D,MATCH(F333,PA_EXTRACAOITEM!B:B,0),0)</f>
        <v>Contabilizada - Março</v>
      </c>
    </row>
    <row r="334" spans="2:11" ht="15">
      <c r="B334" s="75" t="str">
        <f>INDEX(SUM!D:D,MATCH(SUM!$F$3,SUM!B:B,0),0)</f>
        <v>P010</v>
      </c>
      <c r="C334" s="74">
        <v>112</v>
      </c>
      <c r="D334" s="71" t="s">
        <v>1030</v>
      </c>
      <c r="E334" s="74">
        <f t="shared" si="5"/>
        <v>2023</v>
      </c>
      <c r="F334" s="71" t="s">
        <v>1308</v>
      </c>
      <c r="G334" s="75" t="s">
        <v>17</v>
      </c>
      <c r="H334" s="72" t="s">
        <v>1047</v>
      </c>
      <c r="I334" s="76">
        <f>'09'!E20</f>
        <v>1564.08</v>
      </c>
      <c r="J334" s="70" t="s">
        <v>4961</v>
      </c>
      <c r="K334" s="70" t="str">
        <f>INDEX(PA_EXTRACAOITEM!D:D,MATCH(F334,PA_EXTRACAOITEM!B:B,0),0)</f>
        <v>Contabilizada - Abril</v>
      </c>
    </row>
    <row r="335" spans="2:11" ht="15">
      <c r="B335" s="75" t="str">
        <f>INDEX(SUM!D:D,MATCH(SUM!$F$3,SUM!B:B,0),0)</f>
        <v>P010</v>
      </c>
      <c r="C335" s="74">
        <v>112</v>
      </c>
      <c r="D335" s="71" t="s">
        <v>1030</v>
      </c>
      <c r="E335" s="74">
        <f t="shared" si="5"/>
        <v>2023</v>
      </c>
      <c r="F335" s="71" t="s">
        <v>1309</v>
      </c>
      <c r="G335" s="75" t="s">
        <v>17</v>
      </c>
      <c r="H335" s="72" t="s">
        <v>1048</v>
      </c>
      <c r="I335" s="76">
        <f>'09'!E21</f>
        <v>1577.8</v>
      </c>
      <c r="J335" s="70" t="s">
        <v>4961</v>
      </c>
      <c r="K335" s="70" t="str">
        <f>INDEX(PA_EXTRACAOITEM!D:D,MATCH(F335,PA_EXTRACAOITEM!B:B,0),0)</f>
        <v>Contabilizada - Maio</v>
      </c>
    </row>
    <row r="336" spans="2:11" ht="15">
      <c r="B336" s="75" t="str">
        <f>INDEX(SUM!D:D,MATCH(SUM!$F$3,SUM!B:B,0),0)</f>
        <v>P010</v>
      </c>
      <c r="C336" s="74">
        <v>112</v>
      </c>
      <c r="D336" s="71" t="s">
        <v>1030</v>
      </c>
      <c r="E336" s="74">
        <f t="shared" si="5"/>
        <v>2023</v>
      </c>
      <c r="F336" s="71" t="s">
        <v>1310</v>
      </c>
      <c r="G336" s="75" t="s">
        <v>17</v>
      </c>
      <c r="H336" s="72" t="s">
        <v>1049</v>
      </c>
      <c r="I336" s="76">
        <f>'09'!E22</f>
        <v>1577.8</v>
      </c>
      <c r="J336" s="70" t="s">
        <v>4961</v>
      </c>
      <c r="K336" s="70" t="str">
        <f>INDEX(PA_EXTRACAOITEM!D:D,MATCH(F336,PA_EXTRACAOITEM!B:B,0),0)</f>
        <v>Contabilizada - Junho</v>
      </c>
    </row>
    <row r="337" spans="2:11" ht="15">
      <c r="B337" s="75" t="str">
        <f>INDEX(SUM!D:D,MATCH(SUM!$F$3,SUM!B:B,0),0)</f>
        <v>P010</v>
      </c>
      <c r="C337" s="74">
        <v>112</v>
      </c>
      <c r="D337" s="71" t="s">
        <v>1030</v>
      </c>
      <c r="E337" s="74">
        <f t="shared" si="5"/>
        <v>2023</v>
      </c>
      <c r="F337" s="71" t="s">
        <v>1311</v>
      </c>
      <c r="G337" s="75" t="s">
        <v>17</v>
      </c>
      <c r="H337" s="72" t="s">
        <v>1050</v>
      </c>
      <c r="I337" s="76">
        <f>'09'!E23</f>
        <v>1577.8</v>
      </c>
      <c r="J337" s="70" t="s">
        <v>4961</v>
      </c>
      <c r="K337" s="70" t="str">
        <f>INDEX(PA_EXTRACAOITEM!D:D,MATCH(F337,PA_EXTRACAOITEM!B:B,0),0)</f>
        <v>Contabilizada - Julho</v>
      </c>
    </row>
    <row r="338" spans="2:11" ht="15">
      <c r="B338" s="75" t="str">
        <f>INDEX(SUM!D:D,MATCH(SUM!$F$3,SUM!B:B,0),0)</f>
        <v>P010</v>
      </c>
      <c r="C338" s="74">
        <v>112</v>
      </c>
      <c r="D338" s="71" t="s">
        <v>1030</v>
      </c>
      <c r="E338" s="74">
        <f t="shared" si="5"/>
        <v>2023</v>
      </c>
      <c r="F338" s="71" t="s">
        <v>1312</v>
      </c>
      <c r="G338" s="75" t="s">
        <v>17</v>
      </c>
      <c r="H338" s="72" t="s">
        <v>1051</v>
      </c>
      <c r="I338" s="76">
        <f>'09'!E24</f>
        <v>1577.8</v>
      </c>
      <c r="J338" s="70" t="s">
        <v>4961</v>
      </c>
      <c r="K338" s="70" t="str">
        <f>INDEX(PA_EXTRACAOITEM!D:D,MATCH(F338,PA_EXTRACAOITEM!B:B,0),0)</f>
        <v>Contabilizada - Agosto</v>
      </c>
    </row>
    <row r="339" spans="2:11" ht="15">
      <c r="B339" s="75" t="str">
        <f>INDEX(SUM!D:D,MATCH(SUM!$F$3,SUM!B:B,0),0)</f>
        <v>P010</v>
      </c>
      <c r="C339" s="74">
        <v>112</v>
      </c>
      <c r="D339" s="71" t="s">
        <v>1030</v>
      </c>
      <c r="E339" s="74">
        <f t="shared" si="5"/>
        <v>2023</v>
      </c>
      <c r="F339" s="71" t="s">
        <v>1313</v>
      </c>
      <c r="G339" s="75" t="s">
        <v>17</v>
      </c>
      <c r="H339" s="72" t="s">
        <v>1052</v>
      </c>
      <c r="I339" s="76">
        <f>'09'!E25</f>
        <v>1577.8</v>
      </c>
      <c r="J339" s="70" t="s">
        <v>4961</v>
      </c>
      <c r="K339" s="70" t="str">
        <f>INDEX(PA_EXTRACAOITEM!D:D,MATCH(F339,PA_EXTRACAOITEM!B:B,0),0)</f>
        <v>Contabilizada - Setembro</v>
      </c>
    </row>
    <row r="340" spans="2:11" ht="15">
      <c r="B340" s="75" t="str">
        <f>INDEX(SUM!D:D,MATCH(SUM!$F$3,SUM!B:B,0),0)</f>
        <v>P010</v>
      </c>
      <c r="C340" s="74">
        <v>112</v>
      </c>
      <c r="D340" s="71" t="s">
        <v>1030</v>
      </c>
      <c r="E340" s="74">
        <f t="shared" si="5"/>
        <v>2023</v>
      </c>
      <c r="F340" s="71" t="s">
        <v>1314</v>
      </c>
      <c r="G340" s="75" t="s">
        <v>17</v>
      </c>
      <c r="H340" s="72" t="s">
        <v>1053</v>
      </c>
      <c r="I340" s="76">
        <f>'09'!E26</f>
        <v>1577.8</v>
      </c>
      <c r="J340" s="70" t="s">
        <v>4961</v>
      </c>
      <c r="K340" s="70" t="str">
        <f>INDEX(PA_EXTRACAOITEM!D:D,MATCH(F340,PA_EXTRACAOITEM!B:B,0),0)</f>
        <v>Contabilizada - Outubro</v>
      </c>
    </row>
    <row r="341" spans="2:11" ht="15">
      <c r="B341" s="75" t="str">
        <f>INDEX(SUM!D:D,MATCH(SUM!$F$3,SUM!B:B,0),0)</f>
        <v>P010</v>
      </c>
      <c r="C341" s="74">
        <v>112</v>
      </c>
      <c r="D341" s="71" t="s">
        <v>1030</v>
      </c>
      <c r="E341" s="74">
        <f t="shared" si="5"/>
        <v>2023</v>
      </c>
      <c r="F341" s="71" t="s">
        <v>1315</v>
      </c>
      <c r="G341" s="75" t="s">
        <v>17</v>
      </c>
      <c r="H341" s="72" t="s">
        <v>1054</v>
      </c>
      <c r="I341" s="76">
        <f>'09'!E27</f>
        <v>1577.8</v>
      </c>
      <c r="J341" s="70" t="s">
        <v>4961</v>
      </c>
      <c r="K341" s="70" t="str">
        <f>INDEX(PA_EXTRACAOITEM!D:D,MATCH(F341,PA_EXTRACAOITEM!B:B,0),0)</f>
        <v>Contabilizada - Novembro</v>
      </c>
    </row>
    <row r="342" spans="2:11" ht="15">
      <c r="B342" s="75" t="str">
        <f>INDEX(SUM!D:D,MATCH(SUM!$F$3,SUM!B:B,0),0)</f>
        <v>P010</v>
      </c>
      <c r="C342" s="74">
        <v>112</v>
      </c>
      <c r="D342" s="71" t="s">
        <v>1030</v>
      </c>
      <c r="E342" s="74">
        <f t="shared" si="5"/>
        <v>2023</v>
      </c>
      <c r="F342" s="71" t="s">
        <v>1316</v>
      </c>
      <c r="G342" s="75" t="s">
        <v>17</v>
      </c>
      <c r="H342" s="72" t="s">
        <v>1055</v>
      </c>
      <c r="I342" s="76">
        <f>'09'!E28</f>
        <v>1577.8</v>
      </c>
      <c r="J342" s="70" t="s">
        <v>4961</v>
      </c>
      <c r="K342" s="70" t="str">
        <f>INDEX(PA_EXTRACAOITEM!D:D,MATCH(F342,PA_EXTRACAOITEM!B:B,0),0)</f>
        <v>Contabilizada - Dezembro</v>
      </c>
    </row>
    <row r="343" spans="2:11" ht="15">
      <c r="B343" s="75" t="str">
        <f>INDEX(SUM!D:D,MATCH(SUM!$F$3,SUM!B:B,0),0)</f>
        <v>P010</v>
      </c>
      <c r="C343" s="74">
        <v>112</v>
      </c>
      <c r="D343" s="71" t="s">
        <v>1030</v>
      </c>
      <c r="E343" s="74">
        <f t="shared" si="5"/>
        <v>2023</v>
      </c>
      <c r="F343" s="71" t="s">
        <v>1317</v>
      </c>
      <c r="G343" s="75" t="s">
        <v>17</v>
      </c>
      <c r="H343" s="72" t="s">
        <v>1056</v>
      </c>
      <c r="I343" s="76">
        <f>'09'!E29</f>
        <v>1577.8</v>
      </c>
      <c r="J343" s="70" t="s">
        <v>4961</v>
      </c>
      <c r="K343" s="70" t="str">
        <f>INDEX(PA_EXTRACAOITEM!D:D,MATCH(F343,PA_EXTRACAOITEM!B:B,0),0)</f>
        <v>Contabilizada - 13° Salário</v>
      </c>
    </row>
    <row r="344" spans="2:11" ht="15">
      <c r="B344" s="75" t="str">
        <f>INDEX(SUM!D:D,MATCH(SUM!$F$3,SUM!B:B,0),0)</f>
        <v>P010</v>
      </c>
      <c r="C344" s="74">
        <v>112</v>
      </c>
      <c r="D344" s="71" t="s">
        <v>1030</v>
      </c>
      <c r="E344" s="74">
        <f t="shared" si="5"/>
        <v>2023</v>
      </c>
      <c r="F344" s="71" t="s">
        <v>1331</v>
      </c>
      <c r="G344" s="75" t="s">
        <v>17</v>
      </c>
      <c r="H344" s="72" t="s">
        <v>1094</v>
      </c>
      <c r="I344" s="76">
        <f>'09'!F17</f>
        <v>1577.8</v>
      </c>
      <c r="J344" s="70" t="s">
        <v>4961</v>
      </c>
      <c r="K344" s="70" t="str">
        <f>INDEX(PA_EXTRACAOITEM!D:D,MATCH(F344,PA_EXTRACAOITEM!B:B,0),0)</f>
        <v>Recolhimento (Valor Principal) - Janeiro</v>
      </c>
    </row>
    <row r="345" spans="2:11" ht="15">
      <c r="B345" s="75" t="str">
        <f>INDEX(SUM!D:D,MATCH(SUM!$F$3,SUM!B:B,0),0)</f>
        <v>P010</v>
      </c>
      <c r="C345" s="74">
        <v>112</v>
      </c>
      <c r="D345" s="71" t="s">
        <v>1030</v>
      </c>
      <c r="E345" s="74">
        <f t="shared" si="5"/>
        <v>2023</v>
      </c>
      <c r="F345" s="71" t="s">
        <v>1332</v>
      </c>
      <c r="G345" s="75" t="s">
        <v>17</v>
      </c>
      <c r="H345" s="72" t="s">
        <v>1095</v>
      </c>
      <c r="I345" s="76">
        <f>'09'!F18</f>
        <v>1577.8</v>
      </c>
      <c r="J345" s="70" t="s">
        <v>4961</v>
      </c>
      <c r="K345" s="70" t="str">
        <f>INDEX(PA_EXTRACAOITEM!D:D,MATCH(F345,PA_EXTRACAOITEM!B:B,0),0)</f>
        <v>Recolhimento (Valor Principal) - Fevereiro</v>
      </c>
    </row>
    <row r="346" spans="2:11" ht="15">
      <c r="B346" s="75" t="str">
        <f>INDEX(SUM!D:D,MATCH(SUM!$F$3,SUM!B:B,0),0)</f>
        <v>P010</v>
      </c>
      <c r="C346" s="74">
        <v>112</v>
      </c>
      <c r="D346" s="71" t="s">
        <v>1030</v>
      </c>
      <c r="E346" s="74">
        <f t="shared" si="5"/>
        <v>2023</v>
      </c>
      <c r="F346" s="71" t="s">
        <v>1333</v>
      </c>
      <c r="G346" s="75" t="s">
        <v>17</v>
      </c>
      <c r="H346" s="72" t="s">
        <v>1096</v>
      </c>
      <c r="I346" s="76">
        <f>'09'!F19</f>
        <v>1577.8</v>
      </c>
      <c r="J346" s="70" t="s">
        <v>4961</v>
      </c>
      <c r="K346" s="70" t="str">
        <f>INDEX(PA_EXTRACAOITEM!D:D,MATCH(F346,PA_EXTRACAOITEM!B:B,0),0)</f>
        <v>Recolhimento (Valor Principal) - Março</v>
      </c>
    </row>
    <row r="347" spans="2:11" ht="15">
      <c r="B347" s="75" t="str">
        <f>INDEX(SUM!D:D,MATCH(SUM!$F$3,SUM!B:B,0),0)</f>
        <v>P010</v>
      </c>
      <c r="C347" s="74">
        <v>112</v>
      </c>
      <c r="D347" s="71" t="s">
        <v>1030</v>
      </c>
      <c r="E347" s="74">
        <f t="shared" si="5"/>
        <v>2023</v>
      </c>
      <c r="F347" s="71" t="s">
        <v>1334</v>
      </c>
      <c r="G347" s="75" t="s">
        <v>17</v>
      </c>
      <c r="H347" s="72" t="s">
        <v>1097</v>
      </c>
      <c r="I347" s="76">
        <f>'09'!F20</f>
        <v>1564.08</v>
      </c>
      <c r="J347" s="70" t="s">
        <v>4961</v>
      </c>
      <c r="K347" s="70" t="str">
        <f>INDEX(PA_EXTRACAOITEM!D:D,MATCH(F347,PA_EXTRACAOITEM!B:B,0),0)</f>
        <v>Recolhimento (Valor Principal) - Abril</v>
      </c>
    </row>
    <row r="348" spans="2:11" ht="15">
      <c r="B348" s="75" t="str">
        <f>INDEX(SUM!D:D,MATCH(SUM!$F$3,SUM!B:B,0),0)</f>
        <v>P010</v>
      </c>
      <c r="C348" s="74">
        <v>112</v>
      </c>
      <c r="D348" s="71" t="s">
        <v>1030</v>
      </c>
      <c r="E348" s="74">
        <f t="shared" si="5"/>
        <v>2023</v>
      </c>
      <c r="F348" s="71" t="s">
        <v>1335</v>
      </c>
      <c r="G348" s="75" t="s">
        <v>17</v>
      </c>
      <c r="H348" s="72" t="s">
        <v>1098</v>
      </c>
      <c r="I348" s="76">
        <f>'09'!F21</f>
        <v>1577.8</v>
      </c>
      <c r="J348" s="70" t="s">
        <v>4961</v>
      </c>
      <c r="K348" s="70" t="str">
        <f>INDEX(PA_EXTRACAOITEM!D:D,MATCH(F348,PA_EXTRACAOITEM!B:B,0),0)</f>
        <v>Recolhimento (Valor Principal) - Maio</v>
      </c>
    </row>
    <row r="349" spans="2:11" ht="15">
      <c r="B349" s="75" t="str">
        <f>INDEX(SUM!D:D,MATCH(SUM!$F$3,SUM!B:B,0),0)</f>
        <v>P010</v>
      </c>
      <c r="C349" s="74">
        <v>112</v>
      </c>
      <c r="D349" s="71" t="s">
        <v>1030</v>
      </c>
      <c r="E349" s="74">
        <f t="shared" si="5"/>
        <v>2023</v>
      </c>
      <c r="F349" s="71" t="s">
        <v>1336</v>
      </c>
      <c r="G349" s="75" t="s">
        <v>17</v>
      </c>
      <c r="H349" s="72" t="s">
        <v>1099</v>
      </c>
      <c r="I349" s="76">
        <f>'09'!F22</f>
        <v>1577.8</v>
      </c>
      <c r="J349" s="70" t="s">
        <v>4961</v>
      </c>
      <c r="K349" s="70" t="str">
        <f>INDEX(PA_EXTRACAOITEM!D:D,MATCH(F349,PA_EXTRACAOITEM!B:B,0),0)</f>
        <v>Recolhimento (Valor Principal) - Junho</v>
      </c>
    </row>
    <row r="350" spans="2:11" ht="15">
      <c r="B350" s="75" t="str">
        <f>INDEX(SUM!D:D,MATCH(SUM!$F$3,SUM!B:B,0),0)</f>
        <v>P010</v>
      </c>
      <c r="C350" s="74">
        <v>112</v>
      </c>
      <c r="D350" s="71" t="s">
        <v>1030</v>
      </c>
      <c r="E350" s="74">
        <f t="shared" si="5"/>
        <v>2023</v>
      </c>
      <c r="F350" s="71" t="s">
        <v>1337</v>
      </c>
      <c r="G350" s="75" t="s">
        <v>17</v>
      </c>
      <c r="H350" s="72" t="s">
        <v>1100</v>
      </c>
      <c r="I350" s="76">
        <f>'09'!F23</f>
        <v>1577.8</v>
      </c>
      <c r="J350" s="70" t="s">
        <v>4961</v>
      </c>
      <c r="K350" s="70" t="str">
        <f>INDEX(PA_EXTRACAOITEM!D:D,MATCH(F350,PA_EXTRACAOITEM!B:B,0),0)</f>
        <v>Recolhimento (Valor Principal) - Julho</v>
      </c>
    </row>
    <row r="351" spans="2:11" ht="15">
      <c r="B351" s="75" t="str">
        <f>INDEX(SUM!D:D,MATCH(SUM!$F$3,SUM!B:B,0),0)</f>
        <v>P010</v>
      </c>
      <c r="C351" s="74">
        <v>112</v>
      </c>
      <c r="D351" s="71" t="s">
        <v>1030</v>
      </c>
      <c r="E351" s="74">
        <f t="shared" si="5"/>
        <v>2023</v>
      </c>
      <c r="F351" s="71" t="s">
        <v>1338</v>
      </c>
      <c r="G351" s="75" t="s">
        <v>17</v>
      </c>
      <c r="H351" s="72" t="s">
        <v>1101</v>
      </c>
      <c r="I351" s="76">
        <f>'09'!F24</f>
        <v>1577.8</v>
      </c>
      <c r="J351" s="70" t="s">
        <v>4961</v>
      </c>
      <c r="K351" s="70" t="str">
        <f>INDEX(PA_EXTRACAOITEM!D:D,MATCH(F351,PA_EXTRACAOITEM!B:B,0),0)</f>
        <v>Recolhimento (Valor Principal) - Agosto</v>
      </c>
    </row>
    <row r="352" spans="2:11" ht="15">
      <c r="B352" s="75" t="str">
        <f>INDEX(SUM!D:D,MATCH(SUM!$F$3,SUM!B:B,0),0)</f>
        <v>P010</v>
      </c>
      <c r="C352" s="74">
        <v>112</v>
      </c>
      <c r="D352" s="71" t="s">
        <v>1030</v>
      </c>
      <c r="E352" s="74">
        <f t="shared" si="5"/>
        <v>2023</v>
      </c>
      <c r="F352" s="71" t="s">
        <v>1339</v>
      </c>
      <c r="G352" s="75" t="s">
        <v>17</v>
      </c>
      <c r="H352" s="72" t="s">
        <v>1102</v>
      </c>
      <c r="I352" s="76">
        <f>'09'!F25</f>
        <v>1577.8</v>
      </c>
      <c r="J352" s="70" t="s">
        <v>4961</v>
      </c>
      <c r="K352" s="70" t="str">
        <f>INDEX(PA_EXTRACAOITEM!D:D,MATCH(F352,PA_EXTRACAOITEM!B:B,0),0)</f>
        <v>Recolhimento (Valor Principal) - Setembro</v>
      </c>
    </row>
    <row r="353" spans="2:11" ht="15">
      <c r="B353" s="75" t="str">
        <f>INDEX(SUM!D:D,MATCH(SUM!$F$3,SUM!B:B,0),0)</f>
        <v>P010</v>
      </c>
      <c r="C353" s="74">
        <v>112</v>
      </c>
      <c r="D353" s="71" t="s">
        <v>1030</v>
      </c>
      <c r="E353" s="74">
        <f t="shared" si="5"/>
        <v>2023</v>
      </c>
      <c r="F353" s="71" t="s">
        <v>1340</v>
      </c>
      <c r="G353" s="75" t="s">
        <v>17</v>
      </c>
      <c r="H353" s="72" t="s">
        <v>1103</v>
      </c>
      <c r="I353" s="76">
        <f>'09'!F26</f>
        <v>1577.8</v>
      </c>
      <c r="J353" s="70" t="s">
        <v>4961</v>
      </c>
      <c r="K353" s="70" t="str">
        <f>INDEX(PA_EXTRACAOITEM!D:D,MATCH(F353,PA_EXTRACAOITEM!B:B,0),0)</f>
        <v>Recolhimento (Valor Principal) - Outubro</v>
      </c>
    </row>
    <row r="354" spans="2:11" ht="15">
      <c r="B354" s="75" t="str">
        <f>INDEX(SUM!D:D,MATCH(SUM!$F$3,SUM!B:B,0),0)</f>
        <v>P010</v>
      </c>
      <c r="C354" s="74">
        <v>112</v>
      </c>
      <c r="D354" s="71" t="s">
        <v>1030</v>
      </c>
      <c r="E354" s="74">
        <f t="shared" si="5"/>
        <v>2023</v>
      </c>
      <c r="F354" s="71" t="s">
        <v>1341</v>
      </c>
      <c r="G354" s="75" t="s">
        <v>17</v>
      </c>
      <c r="H354" s="72" t="s">
        <v>1104</v>
      </c>
      <c r="I354" s="76">
        <f>'09'!F27</f>
        <v>1577.8</v>
      </c>
      <c r="J354" s="70" t="s">
        <v>4961</v>
      </c>
      <c r="K354" s="70" t="str">
        <f>INDEX(PA_EXTRACAOITEM!D:D,MATCH(F354,PA_EXTRACAOITEM!B:B,0),0)</f>
        <v>Recolhimento (Valor Principal) - Novembro</v>
      </c>
    </row>
    <row r="355" spans="2:11" ht="15">
      <c r="B355" s="75" t="str">
        <f>INDEX(SUM!D:D,MATCH(SUM!$F$3,SUM!B:B,0),0)</f>
        <v>P010</v>
      </c>
      <c r="C355" s="74">
        <v>112</v>
      </c>
      <c r="D355" s="71" t="s">
        <v>1030</v>
      </c>
      <c r="E355" s="74">
        <f t="shared" si="5"/>
        <v>2023</v>
      </c>
      <c r="F355" s="71" t="s">
        <v>1342</v>
      </c>
      <c r="G355" s="75" t="s">
        <v>17</v>
      </c>
      <c r="H355" s="72" t="s">
        <v>1105</v>
      </c>
      <c r="I355" s="76">
        <f>'09'!F28</f>
        <v>1577.8</v>
      </c>
      <c r="J355" s="70" t="s">
        <v>4961</v>
      </c>
      <c r="K355" s="70" t="str">
        <f>INDEX(PA_EXTRACAOITEM!D:D,MATCH(F355,PA_EXTRACAOITEM!B:B,0),0)</f>
        <v>Recolhimento (Valor Principal) - Dezembro</v>
      </c>
    </row>
    <row r="356" spans="2:11" ht="15">
      <c r="B356" s="75" t="str">
        <f>INDEX(SUM!D:D,MATCH(SUM!$F$3,SUM!B:B,0),0)</f>
        <v>P010</v>
      </c>
      <c r="C356" s="74">
        <v>112</v>
      </c>
      <c r="D356" s="71" t="s">
        <v>1030</v>
      </c>
      <c r="E356" s="74">
        <f t="shared" si="5"/>
        <v>2023</v>
      </c>
      <c r="F356" s="71" t="s">
        <v>1343</v>
      </c>
      <c r="G356" s="75" t="s">
        <v>17</v>
      </c>
      <c r="H356" s="72" t="s">
        <v>1106</v>
      </c>
      <c r="I356" s="76">
        <f>'09'!F29</f>
        <v>1577.8</v>
      </c>
      <c r="J356" s="70" t="s">
        <v>4961</v>
      </c>
      <c r="K356" s="70" t="str">
        <f>INDEX(PA_EXTRACAOITEM!D:D,MATCH(F356,PA_EXTRACAOITEM!B:B,0),0)</f>
        <v>Recolhimento (Valor Principal) - 13° Salário</v>
      </c>
    </row>
    <row r="357" spans="2:11" ht="15">
      <c r="B357" s="75" t="str">
        <f>INDEX(SUM!D:D,MATCH(SUM!$F$3,SUM!B:B,0),0)</f>
        <v>P010</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P010</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P010</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P010</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P010</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P010</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P010</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P010</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P010</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P010</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P010</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P010</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P010</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P010</v>
      </c>
      <c r="C370" s="74">
        <v>113</v>
      </c>
      <c r="D370" s="71" t="s">
        <v>1070</v>
      </c>
      <c r="E370" s="74">
        <f t="shared" si="5"/>
        <v>2023</v>
      </c>
      <c r="F370" s="71" t="s">
        <v>1344</v>
      </c>
      <c r="G370" s="75" t="s">
        <v>17</v>
      </c>
      <c r="H370" s="72" t="s">
        <v>1071</v>
      </c>
      <c r="I370" s="76">
        <f>'09'!D41</f>
        <v>3155.6</v>
      </c>
      <c r="J370" s="70" t="s">
        <v>4961</v>
      </c>
      <c r="K370" s="70" t="str">
        <f>INDEX(PA_EXTRACAOITEM!D:D,MATCH(F370,PA_EXTRACAOITEM!B:B,0),0)</f>
        <v>Devida - Janeiro</v>
      </c>
    </row>
    <row r="371" spans="2:11" ht="15">
      <c r="B371" s="75" t="str">
        <f>INDEX(SUM!D:D,MATCH(SUM!$F$3,SUM!B:B,0),0)</f>
        <v>P010</v>
      </c>
      <c r="C371" s="74">
        <v>113</v>
      </c>
      <c r="D371" s="71" t="s">
        <v>1070</v>
      </c>
      <c r="E371" s="74">
        <f t="shared" si="5"/>
        <v>2023</v>
      </c>
      <c r="F371" s="71" t="s">
        <v>1345</v>
      </c>
      <c r="G371" s="75" t="s">
        <v>17</v>
      </c>
      <c r="H371" s="72" t="s">
        <v>1072</v>
      </c>
      <c r="I371" s="76">
        <f>'09'!D42</f>
        <v>3155.6</v>
      </c>
      <c r="J371" s="70" t="s">
        <v>4961</v>
      </c>
      <c r="K371" s="70" t="str">
        <f>INDEX(PA_EXTRACAOITEM!D:D,MATCH(F371,PA_EXTRACAOITEM!B:B,0),0)</f>
        <v>Devida - Fevereiro</v>
      </c>
    </row>
    <row r="372" spans="2:11" ht="15">
      <c r="B372" s="75" t="str">
        <f>INDEX(SUM!D:D,MATCH(SUM!$F$3,SUM!B:B,0),0)</f>
        <v>P010</v>
      </c>
      <c r="C372" s="74">
        <v>113</v>
      </c>
      <c r="D372" s="71" t="s">
        <v>1070</v>
      </c>
      <c r="E372" s="74">
        <f t="shared" si="5"/>
        <v>2023</v>
      </c>
      <c r="F372" s="71" t="s">
        <v>1346</v>
      </c>
      <c r="G372" s="75" t="s">
        <v>17</v>
      </c>
      <c r="H372" s="72" t="s">
        <v>1073</v>
      </c>
      <c r="I372" s="76">
        <f>'09'!D43</f>
        <v>3155.6</v>
      </c>
      <c r="J372" s="70" t="s">
        <v>4961</v>
      </c>
      <c r="K372" s="70" t="str">
        <f>INDEX(PA_EXTRACAOITEM!D:D,MATCH(F372,PA_EXTRACAOITEM!B:B,0),0)</f>
        <v>Devida - Março</v>
      </c>
    </row>
    <row r="373" spans="2:11" ht="15">
      <c r="B373" s="75" t="str">
        <f>INDEX(SUM!D:D,MATCH(SUM!$F$3,SUM!B:B,0),0)</f>
        <v>P010</v>
      </c>
      <c r="C373" s="74">
        <v>113</v>
      </c>
      <c r="D373" s="71" t="s">
        <v>1070</v>
      </c>
      <c r="E373" s="74">
        <f t="shared" si="5"/>
        <v>2023</v>
      </c>
      <c r="F373" s="71" t="s">
        <v>1347</v>
      </c>
      <c r="G373" s="75" t="s">
        <v>17</v>
      </c>
      <c r="H373" s="72" t="s">
        <v>1074</v>
      </c>
      <c r="I373" s="76">
        <f>'09'!D44</f>
        <v>3155.6</v>
      </c>
      <c r="J373" s="70" t="s">
        <v>4961</v>
      </c>
      <c r="K373" s="70" t="str">
        <f>INDEX(PA_EXTRACAOITEM!D:D,MATCH(F373,PA_EXTRACAOITEM!B:B,0),0)</f>
        <v>Devida - Abril</v>
      </c>
    </row>
    <row r="374" spans="2:11" ht="15">
      <c r="B374" s="75" t="str">
        <f>INDEX(SUM!D:D,MATCH(SUM!$F$3,SUM!B:B,0),0)</f>
        <v>P010</v>
      </c>
      <c r="C374" s="74">
        <v>113</v>
      </c>
      <c r="D374" s="71" t="s">
        <v>1070</v>
      </c>
      <c r="E374" s="74">
        <f t="shared" si="5"/>
        <v>2023</v>
      </c>
      <c r="F374" s="71" t="s">
        <v>1348</v>
      </c>
      <c r="G374" s="75" t="s">
        <v>17</v>
      </c>
      <c r="H374" s="72" t="s">
        <v>1075</v>
      </c>
      <c r="I374" s="76">
        <f>'09'!D45</f>
        <v>3155.6</v>
      </c>
      <c r="J374" s="70" t="s">
        <v>4961</v>
      </c>
      <c r="K374" s="70" t="str">
        <f>INDEX(PA_EXTRACAOITEM!D:D,MATCH(F374,PA_EXTRACAOITEM!B:B,0),0)</f>
        <v>Devida - Maio</v>
      </c>
    </row>
    <row r="375" spans="2:11" ht="15">
      <c r="B375" s="75" t="str">
        <f>INDEX(SUM!D:D,MATCH(SUM!$F$3,SUM!B:B,0),0)</f>
        <v>P010</v>
      </c>
      <c r="C375" s="74">
        <v>113</v>
      </c>
      <c r="D375" s="71" t="s">
        <v>1070</v>
      </c>
      <c r="E375" s="74">
        <f t="shared" si="5"/>
        <v>2023</v>
      </c>
      <c r="F375" s="71" t="s">
        <v>1349</v>
      </c>
      <c r="G375" s="75" t="s">
        <v>17</v>
      </c>
      <c r="H375" s="72" t="s">
        <v>1076</v>
      </c>
      <c r="I375" s="76">
        <f>'09'!D46</f>
        <v>3155.6</v>
      </c>
      <c r="J375" s="70" t="s">
        <v>4961</v>
      </c>
      <c r="K375" s="70" t="str">
        <f>INDEX(PA_EXTRACAOITEM!D:D,MATCH(F375,PA_EXTRACAOITEM!B:B,0),0)</f>
        <v>Devida - Junho</v>
      </c>
    </row>
    <row r="376" spans="2:11" ht="15">
      <c r="B376" s="75" t="str">
        <f>INDEX(SUM!D:D,MATCH(SUM!$F$3,SUM!B:B,0),0)</f>
        <v>P010</v>
      </c>
      <c r="C376" s="74">
        <v>113</v>
      </c>
      <c r="D376" s="71" t="s">
        <v>1070</v>
      </c>
      <c r="E376" s="74">
        <f t="shared" si="5"/>
        <v>2023</v>
      </c>
      <c r="F376" s="71" t="s">
        <v>1350</v>
      </c>
      <c r="G376" s="75" t="s">
        <v>17</v>
      </c>
      <c r="H376" s="72" t="s">
        <v>1077</v>
      </c>
      <c r="I376" s="76">
        <f>'09'!D47</f>
        <v>3155.6</v>
      </c>
      <c r="J376" s="70" t="s">
        <v>4961</v>
      </c>
      <c r="K376" s="70" t="str">
        <f>INDEX(PA_EXTRACAOITEM!D:D,MATCH(F376,PA_EXTRACAOITEM!B:B,0),0)</f>
        <v>Devida - Julho</v>
      </c>
    </row>
    <row r="377" spans="2:11" ht="15">
      <c r="B377" s="75" t="str">
        <f>INDEX(SUM!D:D,MATCH(SUM!$F$3,SUM!B:B,0),0)</f>
        <v>P010</v>
      </c>
      <c r="C377" s="74">
        <v>113</v>
      </c>
      <c r="D377" s="71" t="s">
        <v>1070</v>
      </c>
      <c r="E377" s="74">
        <f t="shared" si="5"/>
        <v>2023</v>
      </c>
      <c r="F377" s="71" t="s">
        <v>1351</v>
      </c>
      <c r="G377" s="75" t="s">
        <v>17</v>
      </c>
      <c r="H377" s="72" t="s">
        <v>1078</v>
      </c>
      <c r="I377" s="76">
        <f>'09'!D48</f>
        <v>3155.6</v>
      </c>
      <c r="J377" s="70" t="s">
        <v>4961</v>
      </c>
      <c r="K377" s="70" t="str">
        <f>INDEX(PA_EXTRACAOITEM!D:D,MATCH(F377,PA_EXTRACAOITEM!B:B,0),0)</f>
        <v>Devida - Agosto</v>
      </c>
    </row>
    <row r="378" spans="2:11" ht="15">
      <c r="B378" s="75" t="str">
        <f>INDEX(SUM!D:D,MATCH(SUM!$F$3,SUM!B:B,0),0)</f>
        <v>P010</v>
      </c>
      <c r="C378" s="74">
        <v>113</v>
      </c>
      <c r="D378" s="71" t="s">
        <v>1070</v>
      </c>
      <c r="E378" s="74">
        <f t="shared" si="5"/>
        <v>2023</v>
      </c>
      <c r="F378" s="71" t="s">
        <v>1352</v>
      </c>
      <c r="G378" s="75" t="s">
        <v>17</v>
      </c>
      <c r="H378" s="72" t="s">
        <v>1079</v>
      </c>
      <c r="I378" s="76">
        <f>'09'!D49</f>
        <v>3155.6</v>
      </c>
      <c r="J378" s="70" t="s">
        <v>4961</v>
      </c>
      <c r="K378" s="70" t="str">
        <f>INDEX(PA_EXTRACAOITEM!D:D,MATCH(F378,PA_EXTRACAOITEM!B:B,0),0)</f>
        <v>Devida - Setembro</v>
      </c>
    </row>
    <row r="379" spans="2:11" ht="15">
      <c r="B379" s="75" t="str">
        <f>INDEX(SUM!D:D,MATCH(SUM!$F$3,SUM!B:B,0),0)</f>
        <v>P010</v>
      </c>
      <c r="C379" s="74">
        <v>113</v>
      </c>
      <c r="D379" s="71" t="s">
        <v>1070</v>
      </c>
      <c r="E379" s="74">
        <f t="shared" si="5"/>
        <v>2023</v>
      </c>
      <c r="F379" s="71" t="s">
        <v>1353</v>
      </c>
      <c r="G379" s="75" t="s">
        <v>17</v>
      </c>
      <c r="H379" s="72" t="s">
        <v>1080</v>
      </c>
      <c r="I379" s="76">
        <f>'09'!D50</f>
        <v>3155.6</v>
      </c>
      <c r="J379" s="70" t="s">
        <v>4961</v>
      </c>
      <c r="K379" s="70" t="str">
        <f>INDEX(PA_EXTRACAOITEM!D:D,MATCH(F379,PA_EXTRACAOITEM!B:B,0),0)</f>
        <v>Devida - Outubro</v>
      </c>
    </row>
    <row r="380" spans="2:11" ht="15">
      <c r="B380" s="75" t="str">
        <f>INDEX(SUM!D:D,MATCH(SUM!$F$3,SUM!B:B,0),0)</f>
        <v>P010</v>
      </c>
      <c r="C380" s="74">
        <v>113</v>
      </c>
      <c r="D380" s="71" t="s">
        <v>1070</v>
      </c>
      <c r="E380" s="74">
        <f t="shared" si="5"/>
        <v>2023</v>
      </c>
      <c r="F380" s="71" t="s">
        <v>1354</v>
      </c>
      <c r="G380" s="75" t="s">
        <v>17</v>
      </c>
      <c r="H380" s="72" t="s">
        <v>1081</v>
      </c>
      <c r="I380" s="76">
        <f>'09'!D51</f>
        <v>3155.6</v>
      </c>
      <c r="J380" s="70" t="s">
        <v>4961</v>
      </c>
      <c r="K380" s="70" t="str">
        <f>INDEX(PA_EXTRACAOITEM!D:D,MATCH(F380,PA_EXTRACAOITEM!B:B,0),0)</f>
        <v>Devida - Novembro</v>
      </c>
    </row>
    <row r="381" spans="2:11" ht="15">
      <c r="B381" s="75" t="str">
        <f>INDEX(SUM!D:D,MATCH(SUM!$F$3,SUM!B:B,0),0)</f>
        <v>P010</v>
      </c>
      <c r="C381" s="74">
        <v>113</v>
      </c>
      <c r="D381" s="71" t="s">
        <v>1070</v>
      </c>
      <c r="E381" s="74">
        <f t="shared" si="5"/>
        <v>2023</v>
      </c>
      <c r="F381" s="71" t="s">
        <v>1355</v>
      </c>
      <c r="G381" s="75" t="s">
        <v>17</v>
      </c>
      <c r="H381" s="72" t="s">
        <v>1082</v>
      </c>
      <c r="I381" s="76">
        <f>'09'!D52</f>
        <v>3155.6</v>
      </c>
      <c r="J381" s="70" t="s">
        <v>4961</v>
      </c>
      <c r="K381" s="70" t="str">
        <f>INDEX(PA_EXTRACAOITEM!D:D,MATCH(F381,PA_EXTRACAOITEM!B:B,0),0)</f>
        <v>Devida - Dezembro</v>
      </c>
    </row>
    <row r="382" spans="2:11" ht="15">
      <c r="B382" s="75" t="str">
        <f>INDEX(SUM!D:D,MATCH(SUM!$F$3,SUM!B:B,0),0)</f>
        <v>P010</v>
      </c>
      <c r="C382" s="74">
        <v>113</v>
      </c>
      <c r="D382" s="71" t="s">
        <v>1070</v>
      </c>
      <c r="E382" s="74">
        <f t="shared" si="5"/>
        <v>2023</v>
      </c>
      <c r="F382" s="71" t="s">
        <v>1356</v>
      </c>
      <c r="G382" s="75" t="s">
        <v>17</v>
      </c>
      <c r="H382" s="72" t="s">
        <v>1083</v>
      </c>
      <c r="I382" s="76">
        <f>'09'!D53</f>
        <v>3155.6</v>
      </c>
      <c r="J382" s="70" t="s">
        <v>4961</v>
      </c>
      <c r="K382" s="70" t="str">
        <f>INDEX(PA_EXTRACAOITEM!D:D,MATCH(F382,PA_EXTRACAOITEM!B:B,0),0)</f>
        <v>Devida - 13° Salário</v>
      </c>
    </row>
    <row r="383" spans="2:11" ht="15">
      <c r="B383" s="75" t="str">
        <f>INDEX(SUM!D:D,MATCH(SUM!$F$3,SUM!B:B,0),0)</f>
        <v>P010</v>
      </c>
      <c r="C383" s="74">
        <v>113</v>
      </c>
      <c r="D383" s="71" t="s">
        <v>1070</v>
      </c>
      <c r="E383" s="74">
        <f t="shared" si="5"/>
        <v>2023</v>
      </c>
      <c r="F383" s="71" t="s">
        <v>1357</v>
      </c>
      <c r="G383" s="75" t="s">
        <v>17</v>
      </c>
      <c r="H383" s="72" t="s">
        <v>1044</v>
      </c>
      <c r="I383" s="76">
        <f>'09'!E41</f>
        <v>3155.6</v>
      </c>
      <c r="J383" s="70" t="s">
        <v>4961</v>
      </c>
      <c r="K383" s="70" t="str">
        <f>INDEX(PA_EXTRACAOITEM!D:D,MATCH(F383,PA_EXTRACAOITEM!B:B,0),0)</f>
        <v>Contabilizada - Janeiro</v>
      </c>
    </row>
    <row r="384" spans="2:11" ht="15">
      <c r="B384" s="75" t="str">
        <f>INDEX(SUM!D:D,MATCH(SUM!$F$3,SUM!B:B,0),0)</f>
        <v>P010</v>
      </c>
      <c r="C384" s="74">
        <v>113</v>
      </c>
      <c r="D384" s="71" t="s">
        <v>1070</v>
      </c>
      <c r="E384" s="74">
        <f t="shared" si="5"/>
        <v>2023</v>
      </c>
      <c r="F384" s="71" t="s">
        <v>1358</v>
      </c>
      <c r="G384" s="75" t="s">
        <v>17</v>
      </c>
      <c r="H384" s="72" t="s">
        <v>1045</v>
      </c>
      <c r="I384" s="76">
        <f>'09'!E42</f>
        <v>3155.6</v>
      </c>
      <c r="J384" s="70" t="s">
        <v>4961</v>
      </c>
      <c r="K384" s="70" t="str">
        <f>INDEX(PA_EXTRACAOITEM!D:D,MATCH(F384,PA_EXTRACAOITEM!B:B,0),0)</f>
        <v>Contabilizada - Fevereiro</v>
      </c>
    </row>
    <row r="385" spans="2:11" ht="15">
      <c r="B385" s="75" t="str">
        <f>INDEX(SUM!D:D,MATCH(SUM!$F$3,SUM!B:B,0),0)</f>
        <v>P010</v>
      </c>
      <c r="C385" s="74">
        <v>113</v>
      </c>
      <c r="D385" s="71" t="s">
        <v>1070</v>
      </c>
      <c r="E385" s="74">
        <f t="shared" si="5"/>
        <v>2023</v>
      </c>
      <c r="F385" s="71" t="s">
        <v>1359</v>
      </c>
      <c r="G385" s="75" t="s">
        <v>17</v>
      </c>
      <c r="H385" s="72" t="s">
        <v>1046</v>
      </c>
      <c r="I385" s="76">
        <f>'09'!E43</f>
        <v>3155.6</v>
      </c>
      <c r="J385" s="70" t="s">
        <v>4961</v>
      </c>
      <c r="K385" s="70" t="str">
        <f>INDEX(PA_EXTRACAOITEM!D:D,MATCH(F385,PA_EXTRACAOITEM!B:B,0),0)</f>
        <v>Contabilizada - Março</v>
      </c>
    </row>
    <row r="386" spans="2:11" ht="15">
      <c r="B386" s="75" t="str">
        <f>INDEX(SUM!D:D,MATCH(SUM!$F$3,SUM!B:B,0),0)</f>
        <v>P010</v>
      </c>
      <c r="C386" s="74">
        <v>113</v>
      </c>
      <c r="D386" s="71" t="s">
        <v>1070</v>
      </c>
      <c r="E386" s="74">
        <f aca="true" t="shared" si="6" ref="E386:E449">$E$3</f>
        <v>2023</v>
      </c>
      <c r="F386" s="71" t="s">
        <v>1360</v>
      </c>
      <c r="G386" s="75" t="s">
        <v>17</v>
      </c>
      <c r="H386" s="72" t="s">
        <v>1047</v>
      </c>
      <c r="I386" s="76">
        <f>'09'!E44</f>
        <v>3155.6</v>
      </c>
      <c r="J386" s="70" t="s">
        <v>4961</v>
      </c>
      <c r="K386" s="70" t="str">
        <f>INDEX(PA_EXTRACAOITEM!D:D,MATCH(F386,PA_EXTRACAOITEM!B:B,0),0)</f>
        <v>Contabilizada - Abril</v>
      </c>
    </row>
    <row r="387" spans="2:11" ht="15">
      <c r="B387" s="75" t="str">
        <f>INDEX(SUM!D:D,MATCH(SUM!$F$3,SUM!B:B,0),0)</f>
        <v>P010</v>
      </c>
      <c r="C387" s="74">
        <v>113</v>
      </c>
      <c r="D387" s="71" t="s">
        <v>1070</v>
      </c>
      <c r="E387" s="74">
        <f t="shared" si="6"/>
        <v>2023</v>
      </c>
      <c r="F387" s="71" t="s">
        <v>1361</v>
      </c>
      <c r="G387" s="75" t="s">
        <v>17</v>
      </c>
      <c r="H387" s="72" t="s">
        <v>1048</v>
      </c>
      <c r="I387" s="76">
        <f>'09'!E45</f>
        <v>3155.6</v>
      </c>
      <c r="J387" s="70" t="s">
        <v>4961</v>
      </c>
      <c r="K387" s="70" t="str">
        <f>INDEX(PA_EXTRACAOITEM!D:D,MATCH(F387,PA_EXTRACAOITEM!B:B,0),0)</f>
        <v>Contabilizada - Maio</v>
      </c>
    </row>
    <row r="388" spans="2:11" ht="15">
      <c r="B388" s="75" t="str">
        <f>INDEX(SUM!D:D,MATCH(SUM!$F$3,SUM!B:B,0),0)</f>
        <v>P010</v>
      </c>
      <c r="C388" s="74">
        <v>113</v>
      </c>
      <c r="D388" s="71" t="s">
        <v>1070</v>
      </c>
      <c r="E388" s="74">
        <f t="shared" si="6"/>
        <v>2023</v>
      </c>
      <c r="F388" s="71" t="s">
        <v>1362</v>
      </c>
      <c r="G388" s="75" t="s">
        <v>17</v>
      </c>
      <c r="H388" s="72" t="s">
        <v>1049</v>
      </c>
      <c r="I388" s="76">
        <f>'09'!E46</f>
        <v>3155.6</v>
      </c>
      <c r="J388" s="70" t="s">
        <v>4961</v>
      </c>
      <c r="K388" s="70" t="str">
        <f>INDEX(PA_EXTRACAOITEM!D:D,MATCH(F388,PA_EXTRACAOITEM!B:B,0),0)</f>
        <v>Contabilizada - Junho</v>
      </c>
    </row>
    <row r="389" spans="2:11" ht="15">
      <c r="B389" s="75" t="str">
        <f>INDEX(SUM!D:D,MATCH(SUM!$F$3,SUM!B:B,0),0)</f>
        <v>P010</v>
      </c>
      <c r="C389" s="74">
        <v>113</v>
      </c>
      <c r="D389" s="71" t="s">
        <v>1070</v>
      </c>
      <c r="E389" s="74">
        <f t="shared" si="6"/>
        <v>2023</v>
      </c>
      <c r="F389" s="71" t="s">
        <v>1363</v>
      </c>
      <c r="G389" s="75" t="s">
        <v>17</v>
      </c>
      <c r="H389" s="72" t="s">
        <v>1050</v>
      </c>
      <c r="I389" s="76">
        <f>'09'!E47</f>
        <v>3155.6</v>
      </c>
      <c r="J389" s="70" t="s">
        <v>4961</v>
      </c>
      <c r="K389" s="70" t="str">
        <f>INDEX(PA_EXTRACAOITEM!D:D,MATCH(F389,PA_EXTRACAOITEM!B:B,0),0)</f>
        <v>Contabilizada - Julho</v>
      </c>
    </row>
    <row r="390" spans="2:11" ht="15">
      <c r="B390" s="75" t="str">
        <f>INDEX(SUM!D:D,MATCH(SUM!$F$3,SUM!B:B,0),0)</f>
        <v>P010</v>
      </c>
      <c r="C390" s="74">
        <v>113</v>
      </c>
      <c r="D390" s="71" t="s">
        <v>1070</v>
      </c>
      <c r="E390" s="74">
        <f t="shared" si="6"/>
        <v>2023</v>
      </c>
      <c r="F390" s="71" t="s">
        <v>1364</v>
      </c>
      <c r="G390" s="75" t="s">
        <v>17</v>
      </c>
      <c r="H390" s="72" t="s">
        <v>1051</v>
      </c>
      <c r="I390" s="76">
        <f>'09'!E48</f>
        <v>3155.6</v>
      </c>
      <c r="J390" s="70" t="s">
        <v>4961</v>
      </c>
      <c r="K390" s="70" t="str">
        <f>INDEX(PA_EXTRACAOITEM!D:D,MATCH(F390,PA_EXTRACAOITEM!B:B,0),0)</f>
        <v>Contabilizada - Agosto</v>
      </c>
    </row>
    <row r="391" spans="2:11" ht="15">
      <c r="B391" s="75" t="str">
        <f>INDEX(SUM!D:D,MATCH(SUM!$F$3,SUM!B:B,0),0)</f>
        <v>P010</v>
      </c>
      <c r="C391" s="74">
        <v>113</v>
      </c>
      <c r="D391" s="71" t="s">
        <v>1070</v>
      </c>
      <c r="E391" s="74">
        <f t="shared" si="6"/>
        <v>2023</v>
      </c>
      <c r="F391" s="71" t="s">
        <v>1365</v>
      </c>
      <c r="G391" s="75" t="s">
        <v>17</v>
      </c>
      <c r="H391" s="72" t="s">
        <v>1052</v>
      </c>
      <c r="I391" s="76">
        <f>'09'!E49</f>
        <v>3155.6</v>
      </c>
      <c r="J391" s="70" t="s">
        <v>4961</v>
      </c>
      <c r="K391" s="70" t="str">
        <f>INDEX(PA_EXTRACAOITEM!D:D,MATCH(F391,PA_EXTRACAOITEM!B:B,0),0)</f>
        <v>Contabilizada - Setembro</v>
      </c>
    </row>
    <row r="392" spans="2:11" ht="15">
      <c r="B392" s="75" t="str">
        <f>INDEX(SUM!D:D,MATCH(SUM!$F$3,SUM!B:B,0),0)</f>
        <v>P010</v>
      </c>
      <c r="C392" s="74">
        <v>113</v>
      </c>
      <c r="D392" s="71" t="s">
        <v>1070</v>
      </c>
      <c r="E392" s="74">
        <f t="shared" si="6"/>
        <v>2023</v>
      </c>
      <c r="F392" s="71" t="s">
        <v>1366</v>
      </c>
      <c r="G392" s="75" t="s">
        <v>17</v>
      </c>
      <c r="H392" s="72" t="s">
        <v>1053</v>
      </c>
      <c r="I392" s="76">
        <f>'09'!E50</f>
        <v>3155.6</v>
      </c>
      <c r="J392" s="70" t="s">
        <v>4961</v>
      </c>
      <c r="K392" s="70" t="str">
        <f>INDEX(PA_EXTRACAOITEM!D:D,MATCH(F392,PA_EXTRACAOITEM!B:B,0),0)</f>
        <v>Contabilizada - Outubro</v>
      </c>
    </row>
    <row r="393" spans="2:11" ht="15">
      <c r="B393" s="75" t="str">
        <f>INDEX(SUM!D:D,MATCH(SUM!$F$3,SUM!B:B,0),0)</f>
        <v>P010</v>
      </c>
      <c r="C393" s="74">
        <v>113</v>
      </c>
      <c r="D393" s="71" t="s">
        <v>1070</v>
      </c>
      <c r="E393" s="74">
        <f t="shared" si="6"/>
        <v>2023</v>
      </c>
      <c r="F393" s="71" t="s">
        <v>1367</v>
      </c>
      <c r="G393" s="75" t="s">
        <v>17</v>
      </c>
      <c r="H393" s="72" t="s">
        <v>1054</v>
      </c>
      <c r="I393" s="76">
        <f>'09'!E51</f>
        <v>3155.6</v>
      </c>
      <c r="J393" s="70" t="s">
        <v>4961</v>
      </c>
      <c r="K393" s="70" t="str">
        <f>INDEX(PA_EXTRACAOITEM!D:D,MATCH(F393,PA_EXTRACAOITEM!B:B,0),0)</f>
        <v>Contabilizada - Novembro</v>
      </c>
    </row>
    <row r="394" spans="2:11" ht="15">
      <c r="B394" s="75" t="str">
        <f>INDEX(SUM!D:D,MATCH(SUM!$F$3,SUM!B:B,0),0)</f>
        <v>P010</v>
      </c>
      <c r="C394" s="74">
        <v>113</v>
      </c>
      <c r="D394" s="71" t="s">
        <v>1070</v>
      </c>
      <c r="E394" s="74">
        <f t="shared" si="6"/>
        <v>2023</v>
      </c>
      <c r="F394" s="71" t="s">
        <v>1368</v>
      </c>
      <c r="G394" s="75" t="s">
        <v>17</v>
      </c>
      <c r="H394" s="72" t="s">
        <v>1055</v>
      </c>
      <c r="I394" s="76">
        <f>'09'!E52</f>
        <v>3155.6</v>
      </c>
      <c r="J394" s="70" t="s">
        <v>4961</v>
      </c>
      <c r="K394" s="70" t="str">
        <f>INDEX(PA_EXTRACAOITEM!D:D,MATCH(F394,PA_EXTRACAOITEM!B:B,0),0)</f>
        <v>Contabilizada - Dezembro</v>
      </c>
    </row>
    <row r="395" spans="2:11" ht="15">
      <c r="B395" s="75" t="str">
        <f>INDEX(SUM!D:D,MATCH(SUM!$F$3,SUM!B:B,0),0)</f>
        <v>P010</v>
      </c>
      <c r="C395" s="74">
        <v>113</v>
      </c>
      <c r="D395" s="71" t="s">
        <v>1070</v>
      </c>
      <c r="E395" s="74">
        <f t="shared" si="6"/>
        <v>2023</v>
      </c>
      <c r="F395" s="71" t="s">
        <v>1369</v>
      </c>
      <c r="G395" s="75" t="s">
        <v>17</v>
      </c>
      <c r="H395" s="72" t="s">
        <v>1056</v>
      </c>
      <c r="I395" s="76">
        <f>'09'!E53</f>
        <v>3155.6</v>
      </c>
      <c r="J395" s="70" t="s">
        <v>4961</v>
      </c>
      <c r="K395" s="70" t="str">
        <f>INDEX(PA_EXTRACAOITEM!D:D,MATCH(F395,PA_EXTRACAOITEM!B:B,0),0)</f>
        <v>Contabilizada - 13° Salário</v>
      </c>
    </row>
    <row r="396" spans="2:11" ht="15">
      <c r="B396" s="75" t="str">
        <f>INDEX(SUM!D:D,MATCH(SUM!$F$3,SUM!B:B,0),0)</f>
        <v>P010</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P010</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P010</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P010</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P010</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P010</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P010</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P010</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P010</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P010</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P010</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P010</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P010</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P010</v>
      </c>
      <c r="C409" s="74">
        <v>113</v>
      </c>
      <c r="D409" s="71" t="s">
        <v>1070</v>
      </c>
      <c r="E409" s="74">
        <f t="shared" si="6"/>
        <v>2023</v>
      </c>
      <c r="F409" s="71" t="s">
        <v>1396</v>
      </c>
      <c r="G409" s="75" t="s">
        <v>17</v>
      </c>
      <c r="H409" s="72" t="s">
        <v>1094</v>
      </c>
      <c r="I409" s="76">
        <f>'09'!G41</f>
        <v>3155.6</v>
      </c>
      <c r="J409" s="70" t="s">
        <v>4961</v>
      </c>
      <c r="K409" s="70" t="str">
        <f>INDEX(PA_EXTRACAOITEM!D:D,MATCH(F409,PA_EXTRACAOITEM!B:B,0),0)</f>
        <v>Recolhimento (Valor Principal) - Janeiro</v>
      </c>
    </row>
    <row r="410" spans="2:11" ht="15">
      <c r="B410" s="75" t="str">
        <f>INDEX(SUM!D:D,MATCH(SUM!$F$3,SUM!B:B,0),0)</f>
        <v>P010</v>
      </c>
      <c r="C410" s="74">
        <v>113</v>
      </c>
      <c r="D410" s="71" t="s">
        <v>1070</v>
      </c>
      <c r="E410" s="74">
        <f t="shared" si="6"/>
        <v>2023</v>
      </c>
      <c r="F410" s="71" t="s">
        <v>1397</v>
      </c>
      <c r="G410" s="75" t="s">
        <v>17</v>
      </c>
      <c r="H410" s="72" t="s">
        <v>1095</v>
      </c>
      <c r="I410" s="76">
        <f>'09'!G42</f>
        <v>3155.6</v>
      </c>
      <c r="J410" s="70" t="s">
        <v>4961</v>
      </c>
      <c r="K410" s="70" t="str">
        <f>INDEX(PA_EXTRACAOITEM!D:D,MATCH(F410,PA_EXTRACAOITEM!B:B,0),0)</f>
        <v>Recolhimento (Valor Principal) - Fevereiro</v>
      </c>
    </row>
    <row r="411" spans="2:11" ht="15">
      <c r="B411" s="75" t="str">
        <f>INDEX(SUM!D:D,MATCH(SUM!$F$3,SUM!B:B,0),0)</f>
        <v>P010</v>
      </c>
      <c r="C411" s="74">
        <v>113</v>
      </c>
      <c r="D411" s="71" t="s">
        <v>1070</v>
      </c>
      <c r="E411" s="74">
        <f t="shared" si="6"/>
        <v>2023</v>
      </c>
      <c r="F411" s="71" t="s">
        <v>1398</v>
      </c>
      <c r="G411" s="75" t="s">
        <v>17</v>
      </c>
      <c r="H411" s="72" t="s">
        <v>1096</v>
      </c>
      <c r="I411" s="76">
        <f>'09'!G43</f>
        <v>3155.6</v>
      </c>
      <c r="J411" s="70" t="s">
        <v>4961</v>
      </c>
      <c r="K411" s="70" t="str">
        <f>INDEX(PA_EXTRACAOITEM!D:D,MATCH(F411,PA_EXTRACAOITEM!B:B,0),0)</f>
        <v>Recolhimento (Valor Principal) - Março</v>
      </c>
    </row>
    <row r="412" spans="2:11" ht="15">
      <c r="B412" s="75" t="str">
        <f>INDEX(SUM!D:D,MATCH(SUM!$F$3,SUM!B:B,0),0)</f>
        <v>P010</v>
      </c>
      <c r="C412" s="74">
        <v>113</v>
      </c>
      <c r="D412" s="71" t="s">
        <v>1070</v>
      </c>
      <c r="E412" s="74">
        <f t="shared" si="6"/>
        <v>2023</v>
      </c>
      <c r="F412" s="71" t="s">
        <v>1399</v>
      </c>
      <c r="G412" s="75" t="s">
        <v>17</v>
      </c>
      <c r="H412" s="72" t="s">
        <v>1097</v>
      </c>
      <c r="I412" s="76">
        <f>'09'!G44</f>
        <v>3155.6</v>
      </c>
      <c r="J412" s="70" t="s">
        <v>4961</v>
      </c>
      <c r="K412" s="70" t="str">
        <f>INDEX(PA_EXTRACAOITEM!D:D,MATCH(F412,PA_EXTRACAOITEM!B:B,0),0)</f>
        <v>Recolhimento (Valor Principal) - Abril</v>
      </c>
    </row>
    <row r="413" spans="2:11" ht="15">
      <c r="B413" s="75" t="str">
        <f>INDEX(SUM!D:D,MATCH(SUM!$F$3,SUM!B:B,0),0)</f>
        <v>P010</v>
      </c>
      <c r="C413" s="74">
        <v>113</v>
      </c>
      <c r="D413" s="71" t="s">
        <v>1070</v>
      </c>
      <c r="E413" s="74">
        <f t="shared" si="6"/>
        <v>2023</v>
      </c>
      <c r="F413" s="71" t="s">
        <v>1400</v>
      </c>
      <c r="G413" s="75" t="s">
        <v>17</v>
      </c>
      <c r="H413" s="72" t="s">
        <v>1098</v>
      </c>
      <c r="I413" s="76">
        <f>'09'!G45</f>
        <v>3155.6</v>
      </c>
      <c r="J413" s="70" t="s">
        <v>4961</v>
      </c>
      <c r="K413" s="70" t="str">
        <f>INDEX(PA_EXTRACAOITEM!D:D,MATCH(F413,PA_EXTRACAOITEM!B:B,0),0)</f>
        <v>Recolhimento (Valor Principal) - Maio</v>
      </c>
    </row>
    <row r="414" spans="2:11" ht="15">
      <c r="B414" s="75" t="str">
        <f>INDEX(SUM!D:D,MATCH(SUM!$F$3,SUM!B:B,0),0)</f>
        <v>P010</v>
      </c>
      <c r="C414" s="74">
        <v>113</v>
      </c>
      <c r="D414" s="71" t="s">
        <v>1070</v>
      </c>
      <c r="E414" s="74">
        <f t="shared" si="6"/>
        <v>2023</v>
      </c>
      <c r="F414" s="71" t="s">
        <v>1401</v>
      </c>
      <c r="G414" s="75" t="s">
        <v>17</v>
      </c>
      <c r="H414" s="72" t="s">
        <v>1099</v>
      </c>
      <c r="I414" s="76">
        <f>'09'!G46</f>
        <v>3155.6</v>
      </c>
      <c r="J414" s="70" t="s">
        <v>4961</v>
      </c>
      <c r="K414" s="70" t="str">
        <f>INDEX(PA_EXTRACAOITEM!D:D,MATCH(F414,PA_EXTRACAOITEM!B:B,0),0)</f>
        <v>Recolhimento (Valor Principal) - Junho</v>
      </c>
    </row>
    <row r="415" spans="2:11" ht="15">
      <c r="B415" s="75" t="str">
        <f>INDEX(SUM!D:D,MATCH(SUM!$F$3,SUM!B:B,0),0)</f>
        <v>P010</v>
      </c>
      <c r="C415" s="74">
        <v>113</v>
      </c>
      <c r="D415" s="71" t="s">
        <v>1070</v>
      </c>
      <c r="E415" s="74">
        <f t="shared" si="6"/>
        <v>2023</v>
      </c>
      <c r="F415" s="71" t="s">
        <v>1402</v>
      </c>
      <c r="G415" s="75" t="s">
        <v>17</v>
      </c>
      <c r="H415" s="72" t="s">
        <v>1100</v>
      </c>
      <c r="I415" s="76">
        <f>'09'!G47</f>
        <v>3155.6</v>
      </c>
      <c r="J415" s="70" t="s">
        <v>4961</v>
      </c>
      <c r="K415" s="70" t="str">
        <f>INDEX(PA_EXTRACAOITEM!D:D,MATCH(F415,PA_EXTRACAOITEM!B:B,0),0)</f>
        <v>Recolhimento (Valor Principal) - Julho</v>
      </c>
    </row>
    <row r="416" spans="2:11" ht="15">
      <c r="B416" s="75" t="str">
        <f>INDEX(SUM!D:D,MATCH(SUM!$F$3,SUM!B:B,0),0)</f>
        <v>P010</v>
      </c>
      <c r="C416" s="74">
        <v>113</v>
      </c>
      <c r="D416" s="71" t="s">
        <v>1070</v>
      </c>
      <c r="E416" s="74">
        <f t="shared" si="6"/>
        <v>2023</v>
      </c>
      <c r="F416" s="71" t="s">
        <v>1403</v>
      </c>
      <c r="G416" s="75" t="s">
        <v>17</v>
      </c>
      <c r="H416" s="72" t="s">
        <v>1101</v>
      </c>
      <c r="I416" s="76">
        <f>'09'!G48</f>
        <v>3155.6</v>
      </c>
      <c r="J416" s="70" t="s">
        <v>4961</v>
      </c>
      <c r="K416" s="70" t="str">
        <f>INDEX(PA_EXTRACAOITEM!D:D,MATCH(F416,PA_EXTRACAOITEM!B:B,0),0)</f>
        <v>Recolhimento (Valor Principal) - Agosto</v>
      </c>
    </row>
    <row r="417" spans="2:11" ht="15">
      <c r="B417" s="75" t="str">
        <f>INDEX(SUM!D:D,MATCH(SUM!$F$3,SUM!B:B,0),0)</f>
        <v>P010</v>
      </c>
      <c r="C417" s="74">
        <v>113</v>
      </c>
      <c r="D417" s="71" t="s">
        <v>1070</v>
      </c>
      <c r="E417" s="74">
        <f t="shared" si="6"/>
        <v>2023</v>
      </c>
      <c r="F417" s="71" t="s">
        <v>1404</v>
      </c>
      <c r="G417" s="75" t="s">
        <v>17</v>
      </c>
      <c r="H417" s="72" t="s">
        <v>1102</v>
      </c>
      <c r="I417" s="76">
        <f>'09'!G49</f>
        <v>3155.6</v>
      </c>
      <c r="J417" s="70" t="s">
        <v>4961</v>
      </c>
      <c r="K417" s="70" t="str">
        <f>INDEX(PA_EXTRACAOITEM!D:D,MATCH(F417,PA_EXTRACAOITEM!B:B,0),0)</f>
        <v>Recolhimento (Valor Principal) - Setembro</v>
      </c>
    </row>
    <row r="418" spans="2:11" ht="15">
      <c r="B418" s="75" t="str">
        <f>INDEX(SUM!D:D,MATCH(SUM!$F$3,SUM!B:B,0),0)</f>
        <v>P010</v>
      </c>
      <c r="C418" s="74">
        <v>113</v>
      </c>
      <c r="D418" s="71" t="s">
        <v>1070</v>
      </c>
      <c r="E418" s="74">
        <f t="shared" si="6"/>
        <v>2023</v>
      </c>
      <c r="F418" s="71" t="s">
        <v>1405</v>
      </c>
      <c r="G418" s="75" t="s">
        <v>17</v>
      </c>
      <c r="H418" s="72" t="s">
        <v>1103</v>
      </c>
      <c r="I418" s="76">
        <f>'09'!G50</f>
        <v>3155.6</v>
      </c>
      <c r="J418" s="70" t="s">
        <v>4961</v>
      </c>
      <c r="K418" s="70" t="str">
        <f>INDEX(PA_EXTRACAOITEM!D:D,MATCH(F418,PA_EXTRACAOITEM!B:B,0),0)</f>
        <v>Recolhimento (Valor Principal) - Outubro</v>
      </c>
    </row>
    <row r="419" spans="2:11" ht="15">
      <c r="B419" s="75" t="str">
        <f>INDEX(SUM!D:D,MATCH(SUM!$F$3,SUM!B:B,0),0)</f>
        <v>P010</v>
      </c>
      <c r="C419" s="74">
        <v>113</v>
      </c>
      <c r="D419" s="71" t="s">
        <v>1070</v>
      </c>
      <c r="E419" s="74">
        <f t="shared" si="6"/>
        <v>2023</v>
      </c>
      <c r="F419" s="71" t="s">
        <v>1406</v>
      </c>
      <c r="G419" s="75" t="s">
        <v>17</v>
      </c>
      <c r="H419" s="72" t="s">
        <v>1104</v>
      </c>
      <c r="I419" s="76">
        <f>'09'!G51</f>
        <v>3155.6</v>
      </c>
      <c r="J419" s="70" t="s">
        <v>4961</v>
      </c>
      <c r="K419" s="70" t="str">
        <f>INDEX(PA_EXTRACAOITEM!D:D,MATCH(F419,PA_EXTRACAOITEM!B:B,0),0)</f>
        <v>Recolhimento (Valor Principal) - Novembro</v>
      </c>
    </row>
    <row r="420" spans="2:11" ht="15">
      <c r="B420" s="75" t="str">
        <f>INDEX(SUM!D:D,MATCH(SUM!$F$3,SUM!B:B,0),0)</f>
        <v>P010</v>
      </c>
      <c r="C420" s="74">
        <v>113</v>
      </c>
      <c r="D420" s="71" t="s">
        <v>1070</v>
      </c>
      <c r="E420" s="74">
        <f t="shared" si="6"/>
        <v>2023</v>
      </c>
      <c r="F420" s="71" t="s">
        <v>1407</v>
      </c>
      <c r="G420" s="75" t="s">
        <v>17</v>
      </c>
      <c r="H420" s="72" t="s">
        <v>1105</v>
      </c>
      <c r="I420" s="76">
        <f>'09'!G52</f>
        <v>3155.6</v>
      </c>
      <c r="J420" s="70" t="s">
        <v>4961</v>
      </c>
      <c r="K420" s="70" t="str">
        <f>INDEX(PA_EXTRACAOITEM!D:D,MATCH(F420,PA_EXTRACAOITEM!B:B,0),0)</f>
        <v>Recolhimento (Valor Principal) - Dezembro</v>
      </c>
    </row>
    <row r="421" spans="2:11" ht="15">
      <c r="B421" s="75" t="str">
        <f>INDEX(SUM!D:D,MATCH(SUM!$F$3,SUM!B:B,0),0)</f>
        <v>P010</v>
      </c>
      <c r="C421" s="74">
        <v>113</v>
      </c>
      <c r="D421" s="71" t="s">
        <v>1070</v>
      </c>
      <c r="E421" s="74">
        <f t="shared" si="6"/>
        <v>2023</v>
      </c>
      <c r="F421" s="71" t="s">
        <v>1408</v>
      </c>
      <c r="G421" s="75" t="s">
        <v>17</v>
      </c>
      <c r="H421" s="72" t="s">
        <v>1106</v>
      </c>
      <c r="I421" s="76">
        <f>'09'!G53</f>
        <v>3155.6</v>
      </c>
      <c r="J421" s="70" t="s">
        <v>4961</v>
      </c>
      <c r="K421" s="70" t="str">
        <f>INDEX(PA_EXTRACAOITEM!D:D,MATCH(F421,PA_EXTRACAOITEM!B:B,0),0)</f>
        <v>Recolhimento (Valor Principal) - 13° Salário</v>
      </c>
    </row>
    <row r="422" spans="2:11" ht="15">
      <c r="B422" s="75" t="str">
        <f>INDEX(SUM!D:D,MATCH(SUM!$F$3,SUM!B:B,0),0)</f>
        <v>P010</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P010</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P010</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P010</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P010</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P010</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P010</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P010</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P010</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P010</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P010</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P010</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P010</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P010</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P010</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P010</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P010</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P010</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P010</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P010</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P010</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P010</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P010</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P010</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P010</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P010</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P010</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P010</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P010</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P010</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P010</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P010</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P010</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P010</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P010</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P010</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P010</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P010</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P010</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P010</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P010</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P010</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P010</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P010</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P010</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P010</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P010</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P010</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P010</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P010</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P010</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P010</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P010</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P010</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P010</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P010</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P010</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P010</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P010</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P010</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P010</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P010</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P010</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P010</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P010</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P010</v>
      </c>
      <c r="C487" s="74">
        <v>110</v>
      </c>
      <c r="D487" s="71" t="s">
        <v>1085</v>
      </c>
      <c r="E487" s="74">
        <f t="shared" si="7"/>
        <v>2023</v>
      </c>
      <c r="F487" s="71" t="s">
        <v>1123</v>
      </c>
      <c r="G487" s="75" t="s">
        <v>17</v>
      </c>
      <c r="H487" s="72" t="s">
        <v>1031</v>
      </c>
      <c r="I487" s="76">
        <f>'10'!D15</f>
        <v>9838.71</v>
      </c>
      <c r="J487" s="70" t="s">
        <v>4961</v>
      </c>
      <c r="K487" s="70" t="str">
        <f>INDEX(PA_EXTRACAOITEM!D:D,MATCH(F487,PA_EXTRACAOITEM!B:B,0),0)</f>
        <v>Retida - Janeiro</v>
      </c>
    </row>
    <row r="488" spans="2:11" ht="15">
      <c r="B488" s="75" t="str">
        <f>INDEX(SUM!D:D,MATCH(SUM!$F$3,SUM!B:B,0),0)</f>
        <v>P010</v>
      </c>
      <c r="C488" s="74">
        <v>110</v>
      </c>
      <c r="D488" s="71" t="s">
        <v>1085</v>
      </c>
      <c r="E488" s="74">
        <f t="shared" si="7"/>
        <v>2023</v>
      </c>
      <c r="F488" s="71" t="s">
        <v>1124</v>
      </c>
      <c r="G488" s="75" t="s">
        <v>17</v>
      </c>
      <c r="H488" s="72" t="s">
        <v>1032</v>
      </c>
      <c r="I488" s="76">
        <f>'10'!D16</f>
        <v>9838.71</v>
      </c>
      <c r="J488" s="70" t="s">
        <v>4961</v>
      </c>
      <c r="K488" s="70" t="str">
        <f>INDEX(PA_EXTRACAOITEM!D:D,MATCH(F488,PA_EXTRACAOITEM!B:B,0),0)</f>
        <v>Retida - Fevereiro</v>
      </c>
    </row>
    <row r="489" spans="2:11" ht="15">
      <c r="B489" s="75" t="str">
        <f>INDEX(SUM!D:D,MATCH(SUM!$F$3,SUM!B:B,0),0)</f>
        <v>P010</v>
      </c>
      <c r="C489" s="74">
        <v>110</v>
      </c>
      <c r="D489" s="71" t="s">
        <v>1085</v>
      </c>
      <c r="E489" s="74">
        <f t="shared" si="7"/>
        <v>2023</v>
      </c>
      <c r="F489" s="71" t="s">
        <v>1125</v>
      </c>
      <c r="G489" s="75" t="s">
        <v>17</v>
      </c>
      <c r="H489" s="72" t="s">
        <v>1033</v>
      </c>
      <c r="I489" s="76">
        <f>'10'!D17</f>
        <v>9838.71</v>
      </c>
      <c r="J489" s="70" t="s">
        <v>4961</v>
      </c>
      <c r="K489" s="70" t="str">
        <f>INDEX(PA_EXTRACAOITEM!D:D,MATCH(F489,PA_EXTRACAOITEM!B:B,0),0)</f>
        <v>Retida - Março</v>
      </c>
    </row>
    <row r="490" spans="2:11" ht="15">
      <c r="B490" s="75" t="str">
        <f>INDEX(SUM!D:D,MATCH(SUM!$F$3,SUM!B:B,0),0)</f>
        <v>P010</v>
      </c>
      <c r="C490" s="74">
        <v>110</v>
      </c>
      <c r="D490" s="71" t="s">
        <v>1085</v>
      </c>
      <c r="E490" s="74">
        <f t="shared" si="7"/>
        <v>2023</v>
      </c>
      <c r="F490" s="71" t="s">
        <v>1126</v>
      </c>
      <c r="G490" s="75" t="s">
        <v>17</v>
      </c>
      <c r="H490" s="72" t="s">
        <v>1034</v>
      </c>
      <c r="I490" s="76">
        <f>'10'!D18</f>
        <v>9838.71</v>
      </c>
      <c r="J490" s="70" t="s">
        <v>4961</v>
      </c>
      <c r="K490" s="70" t="str">
        <f>INDEX(PA_EXTRACAOITEM!D:D,MATCH(F490,PA_EXTRACAOITEM!B:B,0),0)</f>
        <v>Retida - Abril</v>
      </c>
    </row>
    <row r="491" spans="2:11" ht="15">
      <c r="B491" s="75" t="str">
        <f>INDEX(SUM!D:D,MATCH(SUM!$F$3,SUM!B:B,0),0)</f>
        <v>P010</v>
      </c>
      <c r="C491" s="74">
        <v>110</v>
      </c>
      <c r="D491" s="71" t="s">
        <v>1085</v>
      </c>
      <c r="E491" s="74">
        <f t="shared" si="7"/>
        <v>2023</v>
      </c>
      <c r="F491" s="71" t="s">
        <v>1127</v>
      </c>
      <c r="G491" s="75" t="s">
        <v>17</v>
      </c>
      <c r="H491" s="72" t="s">
        <v>1035</v>
      </c>
      <c r="I491" s="76">
        <f>'10'!D19</f>
        <v>9834.12</v>
      </c>
      <c r="J491" s="70" t="s">
        <v>4961</v>
      </c>
      <c r="K491" s="70" t="str">
        <f>INDEX(PA_EXTRACAOITEM!D:D,MATCH(F491,PA_EXTRACAOITEM!B:B,0),0)</f>
        <v>Retida - Maio</v>
      </c>
    </row>
    <row r="492" spans="2:11" ht="15">
      <c r="B492" s="75" t="str">
        <f>INDEX(SUM!D:D,MATCH(SUM!$F$3,SUM!B:B,0),0)</f>
        <v>P010</v>
      </c>
      <c r="C492" s="74">
        <v>110</v>
      </c>
      <c r="D492" s="71" t="s">
        <v>1085</v>
      </c>
      <c r="E492" s="74">
        <f t="shared" si="7"/>
        <v>2023</v>
      </c>
      <c r="F492" s="71" t="s">
        <v>1128</v>
      </c>
      <c r="G492" s="75" t="s">
        <v>17</v>
      </c>
      <c r="H492" s="72" t="s">
        <v>1036</v>
      </c>
      <c r="I492" s="76">
        <f>'10'!D20</f>
        <v>9837.98</v>
      </c>
      <c r="J492" s="70" t="s">
        <v>4961</v>
      </c>
      <c r="K492" s="70" t="str">
        <f>INDEX(PA_EXTRACAOITEM!D:D,MATCH(F492,PA_EXTRACAOITEM!B:B,0),0)</f>
        <v>Retida - Junho</v>
      </c>
    </row>
    <row r="493" spans="2:11" ht="15">
      <c r="B493" s="75" t="str">
        <f>INDEX(SUM!D:D,MATCH(SUM!$F$3,SUM!B:B,0),0)</f>
        <v>P010</v>
      </c>
      <c r="C493" s="74">
        <v>110</v>
      </c>
      <c r="D493" s="71" t="s">
        <v>1085</v>
      </c>
      <c r="E493" s="74">
        <f t="shared" si="7"/>
        <v>2023</v>
      </c>
      <c r="F493" s="71" t="s">
        <v>1129</v>
      </c>
      <c r="G493" s="75" t="s">
        <v>17</v>
      </c>
      <c r="H493" s="72" t="s">
        <v>1037</v>
      </c>
      <c r="I493" s="76">
        <f>'10'!D21</f>
        <v>9836.36</v>
      </c>
      <c r="J493" s="70" t="s">
        <v>4961</v>
      </c>
      <c r="K493" s="70" t="str">
        <f>INDEX(PA_EXTRACAOITEM!D:D,MATCH(F493,PA_EXTRACAOITEM!B:B,0),0)</f>
        <v>Retida - Julho</v>
      </c>
    </row>
    <row r="494" spans="2:11" ht="15">
      <c r="B494" s="75" t="str">
        <f>INDEX(SUM!D:D,MATCH(SUM!$F$3,SUM!B:B,0),0)</f>
        <v>P010</v>
      </c>
      <c r="C494" s="74">
        <v>110</v>
      </c>
      <c r="D494" s="71" t="s">
        <v>1085</v>
      </c>
      <c r="E494" s="74">
        <f t="shared" si="7"/>
        <v>2023</v>
      </c>
      <c r="F494" s="71" t="s">
        <v>1130</v>
      </c>
      <c r="G494" s="75" t="s">
        <v>17</v>
      </c>
      <c r="H494" s="72" t="s">
        <v>1038</v>
      </c>
      <c r="I494" s="76">
        <f>'10'!D22</f>
        <v>9836.36</v>
      </c>
      <c r="J494" s="70" t="s">
        <v>4961</v>
      </c>
      <c r="K494" s="70" t="str">
        <f>INDEX(PA_EXTRACAOITEM!D:D,MATCH(F494,PA_EXTRACAOITEM!B:B,0),0)</f>
        <v>Retida - Agosto</v>
      </c>
    </row>
    <row r="495" spans="2:11" ht="15">
      <c r="B495" s="75" t="str">
        <f>INDEX(SUM!D:D,MATCH(SUM!$F$3,SUM!B:B,0),0)</f>
        <v>P010</v>
      </c>
      <c r="C495" s="74">
        <v>110</v>
      </c>
      <c r="D495" s="71" t="s">
        <v>1085</v>
      </c>
      <c r="E495" s="74">
        <f t="shared" si="7"/>
        <v>2023</v>
      </c>
      <c r="F495" s="71" t="s">
        <v>1131</v>
      </c>
      <c r="G495" s="75" t="s">
        <v>17</v>
      </c>
      <c r="H495" s="72" t="s">
        <v>1039</v>
      </c>
      <c r="I495" s="76">
        <f>'10'!D23</f>
        <v>9836.36</v>
      </c>
      <c r="J495" s="70" t="s">
        <v>4961</v>
      </c>
      <c r="K495" s="70" t="str">
        <f>INDEX(PA_EXTRACAOITEM!D:D,MATCH(F495,PA_EXTRACAOITEM!B:B,0),0)</f>
        <v>Retida - Setembro</v>
      </c>
    </row>
    <row r="496" spans="2:11" ht="15">
      <c r="B496" s="75" t="str">
        <f>INDEX(SUM!D:D,MATCH(SUM!$F$3,SUM!B:B,0),0)</f>
        <v>P010</v>
      </c>
      <c r="C496" s="74">
        <v>110</v>
      </c>
      <c r="D496" s="71" t="s">
        <v>1085</v>
      </c>
      <c r="E496" s="74">
        <f t="shared" si="7"/>
        <v>2023</v>
      </c>
      <c r="F496" s="71" t="s">
        <v>1132</v>
      </c>
      <c r="G496" s="75" t="s">
        <v>17</v>
      </c>
      <c r="H496" s="72" t="s">
        <v>1040</v>
      </c>
      <c r="I496" s="76">
        <f>'10'!D24</f>
        <v>9845.81</v>
      </c>
      <c r="J496" s="70" t="s">
        <v>4961</v>
      </c>
      <c r="K496" s="70" t="str">
        <f>INDEX(PA_EXTRACAOITEM!D:D,MATCH(F496,PA_EXTRACAOITEM!B:B,0),0)</f>
        <v>Retida - Outubro</v>
      </c>
    </row>
    <row r="497" spans="2:11" ht="15">
      <c r="B497" s="75" t="str">
        <f>INDEX(SUM!D:D,MATCH(SUM!$F$3,SUM!B:B,0),0)</f>
        <v>P010</v>
      </c>
      <c r="C497" s="74">
        <v>110</v>
      </c>
      <c r="D497" s="71" t="s">
        <v>1085</v>
      </c>
      <c r="E497" s="74">
        <f t="shared" si="7"/>
        <v>2023</v>
      </c>
      <c r="F497" s="71" t="s">
        <v>1133</v>
      </c>
      <c r="G497" s="75" t="s">
        <v>17</v>
      </c>
      <c r="H497" s="72" t="s">
        <v>1041</v>
      </c>
      <c r="I497" s="76">
        <f>'10'!D25</f>
        <v>9845.81</v>
      </c>
      <c r="J497" s="70" t="s">
        <v>4961</v>
      </c>
      <c r="K497" s="70" t="str">
        <f>INDEX(PA_EXTRACAOITEM!D:D,MATCH(F497,PA_EXTRACAOITEM!B:B,0),0)</f>
        <v>Retida - Novembro</v>
      </c>
    </row>
    <row r="498" spans="2:11" ht="15">
      <c r="B498" s="75" t="str">
        <f>INDEX(SUM!D:D,MATCH(SUM!$F$3,SUM!B:B,0),0)</f>
        <v>P010</v>
      </c>
      <c r="C498" s="74">
        <v>110</v>
      </c>
      <c r="D498" s="71" t="s">
        <v>1085</v>
      </c>
      <c r="E498" s="74">
        <f t="shared" si="7"/>
        <v>2023</v>
      </c>
      <c r="F498" s="71" t="s">
        <v>1134</v>
      </c>
      <c r="G498" s="75" t="s">
        <v>17</v>
      </c>
      <c r="H498" s="72" t="s">
        <v>1042</v>
      </c>
      <c r="I498" s="76">
        <f>'10'!D26</f>
        <v>9845.81</v>
      </c>
      <c r="J498" s="70" t="s">
        <v>4961</v>
      </c>
      <c r="K498" s="70" t="str">
        <f>INDEX(PA_EXTRACAOITEM!D:D,MATCH(F498,PA_EXTRACAOITEM!B:B,0),0)</f>
        <v>Retida - Dezembro</v>
      </c>
    </row>
    <row r="499" spans="2:11" ht="15">
      <c r="B499" s="75" t="str">
        <f>INDEX(SUM!D:D,MATCH(SUM!$F$3,SUM!B:B,0),0)</f>
        <v>P010</v>
      </c>
      <c r="C499" s="74">
        <v>110</v>
      </c>
      <c r="D499" s="71" t="s">
        <v>1085</v>
      </c>
      <c r="E499" s="74">
        <f t="shared" si="7"/>
        <v>2023</v>
      </c>
      <c r="F499" s="71" t="s">
        <v>1135</v>
      </c>
      <c r="G499" s="75" t="s">
        <v>17</v>
      </c>
      <c r="H499" s="72" t="s">
        <v>1043</v>
      </c>
      <c r="I499" s="76">
        <f>'10'!D27</f>
        <v>1953.26</v>
      </c>
      <c r="J499" s="70" t="s">
        <v>4961</v>
      </c>
      <c r="K499" s="70" t="str">
        <f>INDEX(PA_EXTRACAOITEM!D:D,MATCH(F499,PA_EXTRACAOITEM!B:B,0),0)</f>
        <v>Retida - 13° Salário</v>
      </c>
    </row>
    <row r="500" spans="2:11" ht="15">
      <c r="B500" s="75" t="str">
        <f>INDEX(SUM!D:D,MATCH(SUM!$F$3,SUM!B:B,0),0)</f>
        <v>P010</v>
      </c>
      <c r="C500" s="74">
        <v>110</v>
      </c>
      <c r="D500" s="71" t="s">
        <v>1085</v>
      </c>
      <c r="E500" s="74">
        <f t="shared" si="7"/>
        <v>2023</v>
      </c>
      <c r="F500" s="71" t="s">
        <v>1136</v>
      </c>
      <c r="G500" s="75" t="s">
        <v>17</v>
      </c>
      <c r="H500" s="72" t="s">
        <v>1044</v>
      </c>
      <c r="I500" s="76">
        <f>'10'!E15</f>
        <v>9838.71</v>
      </c>
      <c r="J500" s="70" t="s">
        <v>4961</v>
      </c>
      <c r="K500" s="70" t="str">
        <f>INDEX(PA_EXTRACAOITEM!D:D,MATCH(F500,PA_EXTRACAOITEM!B:B,0),0)</f>
        <v>Contabilizada - Janeiro</v>
      </c>
    </row>
    <row r="501" spans="2:11" ht="15">
      <c r="B501" s="75" t="str">
        <f>INDEX(SUM!D:D,MATCH(SUM!$F$3,SUM!B:B,0),0)</f>
        <v>P010</v>
      </c>
      <c r="C501" s="74">
        <v>110</v>
      </c>
      <c r="D501" s="71" t="s">
        <v>1085</v>
      </c>
      <c r="E501" s="74">
        <f t="shared" si="7"/>
        <v>2023</v>
      </c>
      <c r="F501" s="71" t="s">
        <v>1137</v>
      </c>
      <c r="G501" s="75" t="s">
        <v>17</v>
      </c>
      <c r="H501" s="72" t="s">
        <v>1045</v>
      </c>
      <c r="I501" s="76">
        <f>'10'!E16</f>
        <v>9838.71</v>
      </c>
      <c r="J501" s="70" t="s">
        <v>4961</v>
      </c>
      <c r="K501" s="70" t="str">
        <f>INDEX(PA_EXTRACAOITEM!D:D,MATCH(F501,PA_EXTRACAOITEM!B:B,0),0)</f>
        <v>Contabilizada - Fevereiro</v>
      </c>
    </row>
    <row r="502" spans="2:11" ht="15">
      <c r="B502" s="75" t="str">
        <f>INDEX(SUM!D:D,MATCH(SUM!$F$3,SUM!B:B,0),0)</f>
        <v>P010</v>
      </c>
      <c r="C502" s="74">
        <v>110</v>
      </c>
      <c r="D502" s="71" t="s">
        <v>1085</v>
      </c>
      <c r="E502" s="74">
        <f t="shared" si="7"/>
        <v>2023</v>
      </c>
      <c r="F502" s="71" t="s">
        <v>1138</v>
      </c>
      <c r="G502" s="75" t="s">
        <v>17</v>
      </c>
      <c r="H502" s="72" t="s">
        <v>1046</v>
      </c>
      <c r="I502" s="76">
        <f>'10'!E17</f>
        <v>9838.71</v>
      </c>
      <c r="J502" s="70" t="s">
        <v>4961</v>
      </c>
      <c r="K502" s="70" t="str">
        <f>INDEX(PA_EXTRACAOITEM!D:D,MATCH(F502,PA_EXTRACAOITEM!B:B,0),0)</f>
        <v>Contabilizada - Março</v>
      </c>
    </row>
    <row r="503" spans="2:11" ht="15">
      <c r="B503" s="75" t="str">
        <f>INDEX(SUM!D:D,MATCH(SUM!$F$3,SUM!B:B,0),0)</f>
        <v>P010</v>
      </c>
      <c r="C503" s="74">
        <v>110</v>
      </c>
      <c r="D503" s="71" t="s">
        <v>1085</v>
      </c>
      <c r="E503" s="74">
        <f t="shared" si="7"/>
        <v>2023</v>
      </c>
      <c r="F503" s="71" t="s">
        <v>1139</v>
      </c>
      <c r="G503" s="75" t="s">
        <v>17</v>
      </c>
      <c r="H503" s="72" t="s">
        <v>1047</v>
      </c>
      <c r="I503" s="76">
        <f>'10'!E18</f>
        <v>9838.71</v>
      </c>
      <c r="J503" s="70" t="s">
        <v>4961</v>
      </c>
      <c r="K503" s="70" t="str">
        <f>INDEX(PA_EXTRACAOITEM!D:D,MATCH(F503,PA_EXTRACAOITEM!B:B,0),0)</f>
        <v>Contabilizada - Abril</v>
      </c>
    </row>
    <row r="504" spans="2:11" ht="15">
      <c r="B504" s="75" t="str">
        <f>INDEX(SUM!D:D,MATCH(SUM!$F$3,SUM!B:B,0),0)</f>
        <v>P010</v>
      </c>
      <c r="C504" s="74">
        <v>110</v>
      </c>
      <c r="D504" s="71" t="s">
        <v>1085</v>
      </c>
      <c r="E504" s="74">
        <f t="shared" si="7"/>
        <v>2023</v>
      </c>
      <c r="F504" s="71" t="s">
        <v>1140</v>
      </c>
      <c r="G504" s="75" t="s">
        <v>17</v>
      </c>
      <c r="H504" s="72" t="s">
        <v>1048</v>
      </c>
      <c r="I504" s="76">
        <f>'10'!E19</f>
        <v>9834.12</v>
      </c>
      <c r="J504" s="70" t="s">
        <v>4961</v>
      </c>
      <c r="K504" s="70" t="str">
        <f>INDEX(PA_EXTRACAOITEM!D:D,MATCH(F504,PA_EXTRACAOITEM!B:B,0),0)</f>
        <v>Contabilizada - Maio</v>
      </c>
    </row>
    <row r="505" spans="2:11" ht="15">
      <c r="B505" s="75" t="str">
        <f>INDEX(SUM!D:D,MATCH(SUM!$F$3,SUM!B:B,0),0)</f>
        <v>P010</v>
      </c>
      <c r="C505" s="74">
        <v>110</v>
      </c>
      <c r="D505" s="71" t="s">
        <v>1085</v>
      </c>
      <c r="E505" s="74">
        <f t="shared" si="7"/>
        <v>2023</v>
      </c>
      <c r="F505" s="71" t="s">
        <v>1141</v>
      </c>
      <c r="G505" s="75" t="s">
        <v>17</v>
      </c>
      <c r="H505" s="72" t="s">
        <v>1049</v>
      </c>
      <c r="I505" s="76">
        <f>'10'!E20</f>
        <v>9837.98</v>
      </c>
      <c r="J505" s="70" t="s">
        <v>4961</v>
      </c>
      <c r="K505" s="70" t="str">
        <f>INDEX(PA_EXTRACAOITEM!D:D,MATCH(F505,PA_EXTRACAOITEM!B:B,0),0)</f>
        <v>Contabilizada - Junho</v>
      </c>
    </row>
    <row r="506" spans="2:11" ht="15">
      <c r="B506" s="75" t="str">
        <f>INDEX(SUM!D:D,MATCH(SUM!$F$3,SUM!B:B,0),0)</f>
        <v>P010</v>
      </c>
      <c r="C506" s="74">
        <v>110</v>
      </c>
      <c r="D506" s="71" t="s">
        <v>1085</v>
      </c>
      <c r="E506" s="74">
        <f t="shared" si="7"/>
        <v>2023</v>
      </c>
      <c r="F506" s="71" t="s">
        <v>1142</v>
      </c>
      <c r="G506" s="75" t="s">
        <v>17</v>
      </c>
      <c r="H506" s="72" t="s">
        <v>1050</v>
      </c>
      <c r="I506" s="76">
        <f>'10'!E21</f>
        <v>9836.36</v>
      </c>
      <c r="J506" s="70" t="s">
        <v>4961</v>
      </c>
      <c r="K506" s="70" t="str">
        <f>INDEX(PA_EXTRACAOITEM!D:D,MATCH(F506,PA_EXTRACAOITEM!B:B,0),0)</f>
        <v>Contabilizada - Julho</v>
      </c>
    </row>
    <row r="507" spans="2:11" ht="15">
      <c r="B507" s="75" t="str">
        <f>INDEX(SUM!D:D,MATCH(SUM!$F$3,SUM!B:B,0),0)</f>
        <v>P010</v>
      </c>
      <c r="C507" s="74">
        <v>110</v>
      </c>
      <c r="D507" s="71" t="s">
        <v>1085</v>
      </c>
      <c r="E507" s="74">
        <f t="shared" si="7"/>
        <v>2023</v>
      </c>
      <c r="F507" s="71" t="s">
        <v>1143</v>
      </c>
      <c r="G507" s="75" t="s">
        <v>17</v>
      </c>
      <c r="H507" s="72" t="s">
        <v>1051</v>
      </c>
      <c r="I507" s="76">
        <f>'10'!E22</f>
        <v>9836.36</v>
      </c>
      <c r="J507" s="70" t="s">
        <v>4961</v>
      </c>
      <c r="K507" s="70" t="str">
        <f>INDEX(PA_EXTRACAOITEM!D:D,MATCH(F507,PA_EXTRACAOITEM!B:B,0),0)</f>
        <v>Contabilizada - Agosto</v>
      </c>
    </row>
    <row r="508" spans="2:11" ht="15">
      <c r="B508" s="75" t="str">
        <f>INDEX(SUM!D:D,MATCH(SUM!$F$3,SUM!B:B,0),0)</f>
        <v>P010</v>
      </c>
      <c r="C508" s="74">
        <v>110</v>
      </c>
      <c r="D508" s="71" t="s">
        <v>1085</v>
      </c>
      <c r="E508" s="74">
        <f t="shared" si="7"/>
        <v>2023</v>
      </c>
      <c r="F508" s="71" t="s">
        <v>1144</v>
      </c>
      <c r="G508" s="75" t="s">
        <v>17</v>
      </c>
      <c r="H508" s="72" t="s">
        <v>1052</v>
      </c>
      <c r="I508" s="76">
        <f>'10'!E23</f>
        <v>9836.36</v>
      </c>
      <c r="J508" s="70" t="s">
        <v>4961</v>
      </c>
      <c r="K508" s="70" t="str">
        <f>INDEX(PA_EXTRACAOITEM!D:D,MATCH(F508,PA_EXTRACAOITEM!B:B,0),0)</f>
        <v>Contabilizada - Setembro</v>
      </c>
    </row>
    <row r="509" spans="2:11" ht="15">
      <c r="B509" s="75" t="str">
        <f>INDEX(SUM!D:D,MATCH(SUM!$F$3,SUM!B:B,0),0)</f>
        <v>P010</v>
      </c>
      <c r="C509" s="74">
        <v>110</v>
      </c>
      <c r="D509" s="71" t="s">
        <v>1085</v>
      </c>
      <c r="E509" s="74">
        <f t="shared" si="7"/>
        <v>2023</v>
      </c>
      <c r="F509" s="71" t="s">
        <v>1145</v>
      </c>
      <c r="G509" s="75" t="s">
        <v>17</v>
      </c>
      <c r="H509" s="72" t="s">
        <v>1053</v>
      </c>
      <c r="I509" s="76">
        <f>'10'!E24</f>
        <v>9845.81</v>
      </c>
      <c r="J509" s="70" t="s">
        <v>4961</v>
      </c>
      <c r="K509" s="70" t="str">
        <f>INDEX(PA_EXTRACAOITEM!D:D,MATCH(F509,PA_EXTRACAOITEM!B:B,0),0)</f>
        <v>Contabilizada - Outubro</v>
      </c>
    </row>
    <row r="510" spans="2:11" ht="15">
      <c r="B510" s="75" t="str">
        <f>INDEX(SUM!D:D,MATCH(SUM!$F$3,SUM!B:B,0),0)</f>
        <v>P010</v>
      </c>
      <c r="C510" s="74">
        <v>110</v>
      </c>
      <c r="D510" s="71" t="s">
        <v>1085</v>
      </c>
      <c r="E510" s="74">
        <f t="shared" si="7"/>
        <v>2023</v>
      </c>
      <c r="F510" s="71" t="s">
        <v>1146</v>
      </c>
      <c r="G510" s="75" t="s">
        <v>17</v>
      </c>
      <c r="H510" s="72" t="s">
        <v>1054</v>
      </c>
      <c r="I510" s="76">
        <f>'10'!E25</f>
        <v>9845.81</v>
      </c>
      <c r="J510" s="70" t="s">
        <v>4961</v>
      </c>
      <c r="K510" s="70" t="str">
        <f>INDEX(PA_EXTRACAOITEM!D:D,MATCH(F510,PA_EXTRACAOITEM!B:B,0),0)</f>
        <v>Contabilizada - Novembro</v>
      </c>
    </row>
    <row r="511" spans="2:11" ht="15">
      <c r="B511" s="75" t="str">
        <f>INDEX(SUM!D:D,MATCH(SUM!$F$3,SUM!B:B,0),0)</f>
        <v>P010</v>
      </c>
      <c r="C511" s="74">
        <v>110</v>
      </c>
      <c r="D511" s="71" t="s">
        <v>1085</v>
      </c>
      <c r="E511" s="74">
        <f t="shared" si="7"/>
        <v>2023</v>
      </c>
      <c r="F511" s="71" t="s">
        <v>1147</v>
      </c>
      <c r="G511" s="75" t="s">
        <v>17</v>
      </c>
      <c r="H511" s="72" t="s">
        <v>1055</v>
      </c>
      <c r="I511" s="76">
        <f>'10'!E26</f>
        <v>9845.81</v>
      </c>
      <c r="J511" s="70" t="s">
        <v>4961</v>
      </c>
      <c r="K511" s="70" t="str">
        <f>INDEX(PA_EXTRACAOITEM!D:D,MATCH(F511,PA_EXTRACAOITEM!B:B,0),0)</f>
        <v>Contabilizada - Dezembro</v>
      </c>
    </row>
    <row r="512" spans="2:11" ht="15">
      <c r="B512" s="75" t="str">
        <f>INDEX(SUM!D:D,MATCH(SUM!$F$3,SUM!B:B,0),0)</f>
        <v>P010</v>
      </c>
      <c r="C512" s="74">
        <v>110</v>
      </c>
      <c r="D512" s="71" t="s">
        <v>1085</v>
      </c>
      <c r="E512" s="74">
        <f t="shared" si="7"/>
        <v>2023</v>
      </c>
      <c r="F512" s="71" t="s">
        <v>1148</v>
      </c>
      <c r="G512" s="75" t="s">
        <v>17</v>
      </c>
      <c r="H512" s="72" t="s">
        <v>1056</v>
      </c>
      <c r="I512" s="76">
        <f>'10'!E27</f>
        <v>1953.26</v>
      </c>
      <c r="J512" s="70" t="s">
        <v>4961</v>
      </c>
      <c r="K512" s="70" t="str">
        <f>INDEX(PA_EXTRACAOITEM!D:D,MATCH(F512,PA_EXTRACAOITEM!B:B,0),0)</f>
        <v>Contabilizada - 13° Salário</v>
      </c>
    </row>
    <row r="513" spans="2:11" ht="15">
      <c r="B513" s="75" t="str">
        <f>INDEX(SUM!D:D,MATCH(SUM!$F$3,SUM!B:B,0),0)</f>
        <v>P010</v>
      </c>
      <c r="C513" s="74">
        <v>110</v>
      </c>
      <c r="D513" s="71" t="s">
        <v>1085</v>
      </c>
      <c r="E513" s="74">
        <f t="shared" si="7"/>
        <v>2023</v>
      </c>
      <c r="F513" s="71" t="s">
        <v>1149</v>
      </c>
      <c r="G513" s="75" t="s">
        <v>17</v>
      </c>
      <c r="H513" s="72" t="s">
        <v>1094</v>
      </c>
      <c r="I513" s="76">
        <f>'10'!F15</f>
        <v>9838.71</v>
      </c>
      <c r="J513" s="70" t="s">
        <v>4961</v>
      </c>
      <c r="K513" s="70" t="str">
        <f>INDEX(PA_EXTRACAOITEM!D:D,MATCH(F513,PA_EXTRACAOITEM!B:B,0),0)</f>
        <v>Recolhimento (Valor Principal) - Janeiro</v>
      </c>
    </row>
    <row r="514" spans="2:11" ht="15">
      <c r="B514" s="75" t="str">
        <f>INDEX(SUM!D:D,MATCH(SUM!$F$3,SUM!B:B,0),0)</f>
        <v>P010</v>
      </c>
      <c r="C514" s="74">
        <v>110</v>
      </c>
      <c r="D514" s="71" t="s">
        <v>1085</v>
      </c>
      <c r="E514" s="74">
        <f aca="true" t="shared" si="8" ref="E514:E577">$E$3</f>
        <v>2023</v>
      </c>
      <c r="F514" s="71" t="s">
        <v>1150</v>
      </c>
      <c r="G514" s="75" t="s">
        <v>17</v>
      </c>
      <c r="H514" s="72" t="s">
        <v>1095</v>
      </c>
      <c r="I514" s="76">
        <f>'10'!F16</f>
        <v>9838.71</v>
      </c>
      <c r="J514" s="70" t="s">
        <v>4961</v>
      </c>
      <c r="K514" s="70" t="str">
        <f>INDEX(PA_EXTRACAOITEM!D:D,MATCH(F514,PA_EXTRACAOITEM!B:B,0),0)</f>
        <v>Recolhimento (Valor Principal) - Fevereiro</v>
      </c>
    </row>
    <row r="515" spans="2:11" ht="15">
      <c r="B515" s="75" t="str">
        <f>INDEX(SUM!D:D,MATCH(SUM!$F$3,SUM!B:B,0),0)</f>
        <v>P010</v>
      </c>
      <c r="C515" s="74">
        <v>110</v>
      </c>
      <c r="D515" s="71" t="s">
        <v>1085</v>
      </c>
      <c r="E515" s="74">
        <f t="shared" si="8"/>
        <v>2023</v>
      </c>
      <c r="F515" s="71" t="s">
        <v>1151</v>
      </c>
      <c r="G515" s="75" t="s">
        <v>17</v>
      </c>
      <c r="H515" s="72" t="s">
        <v>1096</v>
      </c>
      <c r="I515" s="76">
        <f>'10'!F17</f>
        <v>9838.71</v>
      </c>
      <c r="J515" s="70" t="s">
        <v>4961</v>
      </c>
      <c r="K515" s="70" t="str">
        <f>INDEX(PA_EXTRACAOITEM!D:D,MATCH(F515,PA_EXTRACAOITEM!B:B,0),0)</f>
        <v>Recolhimento (Valor Principal) - Março</v>
      </c>
    </row>
    <row r="516" spans="2:11" ht="15">
      <c r="B516" s="75" t="str">
        <f>INDEX(SUM!D:D,MATCH(SUM!$F$3,SUM!B:B,0),0)</f>
        <v>P010</v>
      </c>
      <c r="C516" s="74">
        <v>110</v>
      </c>
      <c r="D516" s="71" t="s">
        <v>1085</v>
      </c>
      <c r="E516" s="74">
        <f t="shared" si="8"/>
        <v>2023</v>
      </c>
      <c r="F516" s="71" t="s">
        <v>1152</v>
      </c>
      <c r="G516" s="75" t="s">
        <v>17</v>
      </c>
      <c r="H516" s="72" t="s">
        <v>1097</v>
      </c>
      <c r="I516" s="76">
        <f>'10'!F18</f>
        <v>9838.71</v>
      </c>
      <c r="J516" s="70" t="s">
        <v>4961</v>
      </c>
      <c r="K516" s="70" t="str">
        <f>INDEX(PA_EXTRACAOITEM!D:D,MATCH(F516,PA_EXTRACAOITEM!B:B,0),0)</f>
        <v>Recolhimento (Valor Principal) - Abril</v>
      </c>
    </row>
    <row r="517" spans="2:11" ht="15">
      <c r="B517" s="75" t="str">
        <f>INDEX(SUM!D:D,MATCH(SUM!$F$3,SUM!B:B,0),0)</f>
        <v>P010</v>
      </c>
      <c r="C517" s="74">
        <v>110</v>
      </c>
      <c r="D517" s="71" t="s">
        <v>1085</v>
      </c>
      <c r="E517" s="74">
        <f t="shared" si="8"/>
        <v>2023</v>
      </c>
      <c r="F517" s="71" t="s">
        <v>1153</v>
      </c>
      <c r="G517" s="75" t="s">
        <v>17</v>
      </c>
      <c r="H517" s="72" t="s">
        <v>1098</v>
      </c>
      <c r="I517" s="76">
        <f>'10'!F19</f>
        <v>9834.12</v>
      </c>
      <c r="J517" s="70" t="s">
        <v>4961</v>
      </c>
      <c r="K517" s="70" t="str">
        <f>INDEX(PA_EXTRACAOITEM!D:D,MATCH(F517,PA_EXTRACAOITEM!B:B,0),0)</f>
        <v>Recolhimento (Valor Principal) - Maio</v>
      </c>
    </row>
    <row r="518" spans="2:11" ht="15">
      <c r="B518" s="75" t="str">
        <f>INDEX(SUM!D:D,MATCH(SUM!$F$3,SUM!B:B,0),0)</f>
        <v>P010</v>
      </c>
      <c r="C518" s="74">
        <v>110</v>
      </c>
      <c r="D518" s="71" t="s">
        <v>1085</v>
      </c>
      <c r="E518" s="74">
        <f t="shared" si="8"/>
        <v>2023</v>
      </c>
      <c r="F518" s="71" t="s">
        <v>1154</v>
      </c>
      <c r="G518" s="75" t="s">
        <v>17</v>
      </c>
      <c r="H518" s="72" t="s">
        <v>1099</v>
      </c>
      <c r="I518" s="76">
        <f>'10'!F20</f>
        <v>9837.98</v>
      </c>
      <c r="J518" s="70" t="s">
        <v>4961</v>
      </c>
      <c r="K518" s="70" t="str">
        <f>INDEX(PA_EXTRACAOITEM!D:D,MATCH(F518,PA_EXTRACAOITEM!B:B,0),0)</f>
        <v>Recolhimento (Valor Principal) - Junho</v>
      </c>
    </row>
    <row r="519" spans="2:11" ht="15">
      <c r="B519" s="75" t="str">
        <f>INDEX(SUM!D:D,MATCH(SUM!$F$3,SUM!B:B,0),0)</f>
        <v>P010</v>
      </c>
      <c r="C519" s="74">
        <v>110</v>
      </c>
      <c r="D519" s="71" t="s">
        <v>1085</v>
      </c>
      <c r="E519" s="74">
        <f t="shared" si="8"/>
        <v>2023</v>
      </c>
      <c r="F519" s="71" t="s">
        <v>1155</v>
      </c>
      <c r="G519" s="75" t="s">
        <v>17</v>
      </c>
      <c r="H519" s="72" t="s">
        <v>1100</v>
      </c>
      <c r="I519" s="76">
        <f>'10'!F21</f>
        <v>9836.36</v>
      </c>
      <c r="J519" s="70" t="s">
        <v>4961</v>
      </c>
      <c r="K519" s="70" t="str">
        <f>INDEX(PA_EXTRACAOITEM!D:D,MATCH(F519,PA_EXTRACAOITEM!B:B,0),0)</f>
        <v>Recolhimento (Valor Principal) - Julho</v>
      </c>
    </row>
    <row r="520" spans="2:11" ht="15">
      <c r="B520" s="75" t="str">
        <f>INDEX(SUM!D:D,MATCH(SUM!$F$3,SUM!B:B,0),0)</f>
        <v>P010</v>
      </c>
      <c r="C520" s="74">
        <v>110</v>
      </c>
      <c r="D520" s="71" t="s">
        <v>1085</v>
      </c>
      <c r="E520" s="74">
        <f t="shared" si="8"/>
        <v>2023</v>
      </c>
      <c r="F520" s="71" t="s">
        <v>1156</v>
      </c>
      <c r="G520" s="75" t="s">
        <v>17</v>
      </c>
      <c r="H520" s="72" t="s">
        <v>1101</v>
      </c>
      <c r="I520" s="76">
        <f>'10'!F22</f>
        <v>9836.36</v>
      </c>
      <c r="J520" s="70" t="s">
        <v>4961</v>
      </c>
      <c r="K520" s="70" t="str">
        <f>INDEX(PA_EXTRACAOITEM!D:D,MATCH(F520,PA_EXTRACAOITEM!B:B,0),0)</f>
        <v>Recolhimento (Valor Principal) - Agosto</v>
      </c>
    </row>
    <row r="521" spans="2:11" ht="15">
      <c r="B521" s="75" t="str">
        <f>INDEX(SUM!D:D,MATCH(SUM!$F$3,SUM!B:B,0),0)</f>
        <v>P010</v>
      </c>
      <c r="C521" s="74">
        <v>110</v>
      </c>
      <c r="D521" s="71" t="s">
        <v>1085</v>
      </c>
      <c r="E521" s="74">
        <f t="shared" si="8"/>
        <v>2023</v>
      </c>
      <c r="F521" s="71" t="s">
        <v>1157</v>
      </c>
      <c r="G521" s="75" t="s">
        <v>17</v>
      </c>
      <c r="H521" s="72" t="s">
        <v>1102</v>
      </c>
      <c r="I521" s="76">
        <f>'10'!F23</f>
        <v>9836.36</v>
      </c>
      <c r="J521" s="70" t="s">
        <v>4961</v>
      </c>
      <c r="K521" s="70" t="str">
        <f>INDEX(PA_EXTRACAOITEM!D:D,MATCH(F521,PA_EXTRACAOITEM!B:B,0),0)</f>
        <v>Recolhimento (Valor Principal) - Setembro</v>
      </c>
    </row>
    <row r="522" spans="2:11" ht="15">
      <c r="B522" s="75" t="str">
        <f>INDEX(SUM!D:D,MATCH(SUM!$F$3,SUM!B:B,0),0)</f>
        <v>P010</v>
      </c>
      <c r="C522" s="74">
        <v>110</v>
      </c>
      <c r="D522" s="71" t="s">
        <v>1085</v>
      </c>
      <c r="E522" s="74">
        <f t="shared" si="8"/>
        <v>2023</v>
      </c>
      <c r="F522" s="71" t="s">
        <v>1158</v>
      </c>
      <c r="G522" s="75" t="s">
        <v>17</v>
      </c>
      <c r="H522" s="72" t="s">
        <v>1103</v>
      </c>
      <c r="I522" s="76">
        <f>'10'!F24</f>
        <v>9845.81</v>
      </c>
      <c r="J522" s="70" t="s">
        <v>4961</v>
      </c>
      <c r="K522" s="70" t="str">
        <f>INDEX(PA_EXTRACAOITEM!D:D,MATCH(F522,PA_EXTRACAOITEM!B:B,0),0)</f>
        <v>Recolhimento (Valor Principal) - Outubro</v>
      </c>
    </row>
    <row r="523" spans="2:11" ht="15">
      <c r="B523" s="75" t="str">
        <f>INDEX(SUM!D:D,MATCH(SUM!$F$3,SUM!B:B,0),0)</f>
        <v>P010</v>
      </c>
      <c r="C523" s="74">
        <v>110</v>
      </c>
      <c r="D523" s="71" t="s">
        <v>1085</v>
      </c>
      <c r="E523" s="74">
        <f t="shared" si="8"/>
        <v>2023</v>
      </c>
      <c r="F523" s="71" t="s">
        <v>1159</v>
      </c>
      <c r="G523" s="75" t="s">
        <v>17</v>
      </c>
      <c r="H523" s="72" t="s">
        <v>1104</v>
      </c>
      <c r="I523" s="76">
        <f>'10'!F25</f>
        <v>9845.81</v>
      </c>
      <c r="J523" s="70" t="s">
        <v>4961</v>
      </c>
      <c r="K523" s="70" t="str">
        <f>INDEX(PA_EXTRACAOITEM!D:D,MATCH(F523,PA_EXTRACAOITEM!B:B,0),0)</f>
        <v>Recolhimento (Valor Principal) - Novembro</v>
      </c>
    </row>
    <row r="524" spans="2:11" ht="15">
      <c r="B524" s="75" t="str">
        <f>INDEX(SUM!D:D,MATCH(SUM!$F$3,SUM!B:B,0),0)</f>
        <v>P010</v>
      </c>
      <c r="C524" s="74">
        <v>110</v>
      </c>
      <c r="D524" s="71" t="s">
        <v>1085</v>
      </c>
      <c r="E524" s="74">
        <f t="shared" si="8"/>
        <v>2023</v>
      </c>
      <c r="F524" s="71" t="s">
        <v>1160</v>
      </c>
      <c r="G524" s="75" t="s">
        <v>17</v>
      </c>
      <c r="H524" s="72" t="s">
        <v>1105</v>
      </c>
      <c r="I524" s="76">
        <f>'10'!F26</f>
        <v>9845.81</v>
      </c>
      <c r="J524" s="70" t="s">
        <v>4961</v>
      </c>
      <c r="K524" s="70" t="str">
        <f>INDEX(PA_EXTRACAOITEM!D:D,MATCH(F524,PA_EXTRACAOITEM!B:B,0),0)</f>
        <v>Recolhimento (Valor Principal) - Dezembro</v>
      </c>
    </row>
    <row r="525" spans="2:11" ht="15">
      <c r="B525" s="75" t="str">
        <f>INDEX(SUM!D:D,MATCH(SUM!$F$3,SUM!B:B,0),0)</f>
        <v>P010</v>
      </c>
      <c r="C525" s="74">
        <v>110</v>
      </c>
      <c r="D525" s="71" t="s">
        <v>1085</v>
      </c>
      <c r="E525" s="74">
        <f t="shared" si="8"/>
        <v>2023</v>
      </c>
      <c r="F525" s="71" t="s">
        <v>1161</v>
      </c>
      <c r="G525" s="75" t="s">
        <v>17</v>
      </c>
      <c r="H525" s="72" t="s">
        <v>1106</v>
      </c>
      <c r="I525" s="76">
        <f>'10'!F27</f>
        <v>1953.26</v>
      </c>
      <c r="J525" s="70" t="s">
        <v>4961</v>
      </c>
      <c r="K525" s="70" t="str">
        <f>INDEX(PA_EXTRACAOITEM!D:D,MATCH(F525,PA_EXTRACAOITEM!B:B,0),0)</f>
        <v>Recolhimento (Valor Principal) - 13° Salário</v>
      </c>
    </row>
    <row r="526" spans="2:11" ht="15">
      <c r="B526" s="75" t="str">
        <f>INDEX(SUM!D:D,MATCH(SUM!$F$3,SUM!B:B,0),0)</f>
        <v>P010</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P010</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P010</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P010</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P010</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P010</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P010</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P010</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P010</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P010</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P010</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P010</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P010</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P010</v>
      </c>
      <c r="C539" s="74">
        <v>111</v>
      </c>
      <c r="D539" s="71" t="s">
        <v>1086</v>
      </c>
      <c r="E539" s="74">
        <f t="shared" si="8"/>
        <v>2023</v>
      </c>
      <c r="F539" s="71" t="s">
        <v>1175</v>
      </c>
      <c r="G539" s="75" t="s">
        <v>17</v>
      </c>
      <c r="H539" s="72" t="s">
        <v>1071</v>
      </c>
      <c r="I539" s="76">
        <f>'10'!D38</f>
        <v>18777.1</v>
      </c>
      <c r="J539" s="70" t="s">
        <v>4961</v>
      </c>
      <c r="K539" s="70" t="str">
        <f>INDEX(PA_EXTRACAOITEM!D:D,MATCH(F539,PA_EXTRACAOITEM!B:B,0),0)</f>
        <v>Devida - Janeiro</v>
      </c>
    </row>
    <row r="540" spans="2:11" ht="15">
      <c r="B540" s="75" t="str">
        <f>INDEX(SUM!D:D,MATCH(SUM!$F$3,SUM!B:B,0),0)</f>
        <v>P010</v>
      </c>
      <c r="C540" s="74">
        <v>111</v>
      </c>
      <c r="D540" s="71" t="s">
        <v>1086</v>
      </c>
      <c r="E540" s="74">
        <f t="shared" si="8"/>
        <v>2023</v>
      </c>
      <c r="F540" s="71" t="s">
        <v>1176</v>
      </c>
      <c r="G540" s="75" t="s">
        <v>17</v>
      </c>
      <c r="H540" s="72" t="s">
        <v>1072</v>
      </c>
      <c r="I540" s="76">
        <f>'10'!D39</f>
        <v>18777.1</v>
      </c>
      <c r="J540" s="70" t="s">
        <v>4961</v>
      </c>
      <c r="K540" s="70" t="str">
        <f>INDEX(PA_EXTRACAOITEM!D:D,MATCH(F540,PA_EXTRACAOITEM!B:B,0),0)</f>
        <v>Devida - Fevereiro</v>
      </c>
    </row>
    <row r="541" spans="2:11" ht="15">
      <c r="B541" s="75" t="str">
        <f>INDEX(SUM!D:D,MATCH(SUM!$F$3,SUM!B:B,0),0)</f>
        <v>P010</v>
      </c>
      <c r="C541" s="74">
        <v>111</v>
      </c>
      <c r="D541" s="71" t="s">
        <v>1086</v>
      </c>
      <c r="E541" s="74">
        <f t="shared" si="8"/>
        <v>2023</v>
      </c>
      <c r="F541" s="71" t="s">
        <v>1177</v>
      </c>
      <c r="G541" s="75" t="s">
        <v>17</v>
      </c>
      <c r="H541" s="72" t="s">
        <v>1073</v>
      </c>
      <c r="I541" s="76">
        <f>'10'!D40</f>
        <v>18777.1</v>
      </c>
      <c r="J541" s="70" t="s">
        <v>4961</v>
      </c>
      <c r="K541" s="70" t="str">
        <f>INDEX(PA_EXTRACAOITEM!D:D,MATCH(F541,PA_EXTRACAOITEM!B:B,0),0)</f>
        <v>Devida - Março</v>
      </c>
    </row>
    <row r="542" spans="2:11" ht="15">
      <c r="B542" s="75" t="str">
        <f>INDEX(SUM!D:D,MATCH(SUM!$F$3,SUM!B:B,0),0)</f>
        <v>P010</v>
      </c>
      <c r="C542" s="74">
        <v>111</v>
      </c>
      <c r="D542" s="71" t="s">
        <v>1086</v>
      </c>
      <c r="E542" s="74">
        <f t="shared" si="8"/>
        <v>2023</v>
      </c>
      <c r="F542" s="71" t="s">
        <v>1178</v>
      </c>
      <c r="G542" s="75" t="s">
        <v>17</v>
      </c>
      <c r="H542" s="72" t="s">
        <v>1074</v>
      </c>
      <c r="I542" s="76">
        <f>'10'!D41</f>
        <v>18777.1</v>
      </c>
      <c r="J542" s="70" t="s">
        <v>4961</v>
      </c>
      <c r="K542" s="70" t="str">
        <f>INDEX(PA_EXTRACAOITEM!D:D,MATCH(F542,PA_EXTRACAOITEM!B:B,0),0)</f>
        <v>Devida - Abril</v>
      </c>
    </row>
    <row r="543" spans="2:11" ht="15">
      <c r="B543" s="75" t="str">
        <f>INDEX(SUM!D:D,MATCH(SUM!$F$3,SUM!B:B,0),0)</f>
        <v>P010</v>
      </c>
      <c r="C543" s="74">
        <v>111</v>
      </c>
      <c r="D543" s="71" t="s">
        <v>1086</v>
      </c>
      <c r="E543" s="74">
        <f t="shared" si="8"/>
        <v>2023</v>
      </c>
      <c r="F543" s="71" t="s">
        <v>1179</v>
      </c>
      <c r="G543" s="75" t="s">
        <v>17</v>
      </c>
      <c r="H543" s="72" t="s">
        <v>1075</v>
      </c>
      <c r="I543" s="76">
        <f>'10'!D42</f>
        <v>18777.1</v>
      </c>
      <c r="J543" s="70" t="s">
        <v>4961</v>
      </c>
      <c r="K543" s="70" t="str">
        <f>INDEX(PA_EXTRACAOITEM!D:D,MATCH(F543,PA_EXTRACAOITEM!B:B,0),0)</f>
        <v>Devida - Maio</v>
      </c>
    </row>
    <row r="544" spans="2:11" ht="15">
      <c r="B544" s="75" t="str">
        <f>INDEX(SUM!D:D,MATCH(SUM!$F$3,SUM!B:B,0),0)</f>
        <v>P010</v>
      </c>
      <c r="C544" s="74">
        <v>111</v>
      </c>
      <c r="D544" s="71" t="s">
        <v>1086</v>
      </c>
      <c r="E544" s="74">
        <f t="shared" si="8"/>
        <v>2023</v>
      </c>
      <c r="F544" s="71" t="s">
        <v>1180</v>
      </c>
      <c r="G544" s="75" t="s">
        <v>17</v>
      </c>
      <c r="H544" s="72" t="s">
        <v>1076</v>
      </c>
      <c r="I544" s="76">
        <f>'10'!D43</f>
        <v>18786.1</v>
      </c>
      <c r="J544" s="70" t="s">
        <v>4961</v>
      </c>
      <c r="K544" s="70" t="str">
        <f>INDEX(PA_EXTRACAOITEM!D:D,MATCH(F544,PA_EXTRACAOITEM!B:B,0),0)</f>
        <v>Devida - Junho</v>
      </c>
    </row>
    <row r="545" spans="2:11" ht="15">
      <c r="B545" s="75" t="str">
        <f>INDEX(SUM!D:D,MATCH(SUM!$F$3,SUM!B:B,0),0)</f>
        <v>P010</v>
      </c>
      <c r="C545" s="74">
        <v>111</v>
      </c>
      <c r="D545" s="71" t="s">
        <v>1086</v>
      </c>
      <c r="E545" s="74">
        <f t="shared" si="8"/>
        <v>2023</v>
      </c>
      <c r="F545" s="71" t="s">
        <v>1181</v>
      </c>
      <c r="G545" s="75" t="s">
        <v>17</v>
      </c>
      <c r="H545" s="72" t="s">
        <v>1077</v>
      </c>
      <c r="I545" s="76">
        <f>'10'!D44</f>
        <v>18782.32</v>
      </c>
      <c r="J545" s="70" t="s">
        <v>4961</v>
      </c>
      <c r="K545" s="70" t="str">
        <f>INDEX(PA_EXTRACAOITEM!D:D,MATCH(F545,PA_EXTRACAOITEM!B:B,0),0)</f>
        <v>Devida - Julho</v>
      </c>
    </row>
    <row r="546" spans="2:11" ht="15">
      <c r="B546" s="75" t="str">
        <f>INDEX(SUM!D:D,MATCH(SUM!$F$3,SUM!B:B,0),0)</f>
        <v>P010</v>
      </c>
      <c r="C546" s="74">
        <v>111</v>
      </c>
      <c r="D546" s="71" t="s">
        <v>1086</v>
      </c>
      <c r="E546" s="74">
        <f t="shared" si="8"/>
        <v>2023</v>
      </c>
      <c r="F546" s="71" t="s">
        <v>1182</v>
      </c>
      <c r="G546" s="75" t="s">
        <v>17</v>
      </c>
      <c r="H546" s="72" t="s">
        <v>1078</v>
      </c>
      <c r="I546" s="76">
        <f>'10'!D45</f>
        <v>18782.32</v>
      </c>
      <c r="J546" s="70" t="s">
        <v>4961</v>
      </c>
      <c r="K546" s="70" t="str">
        <f>INDEX(PA_EXTRACAOITEM!D:D,MATCH(F546,PA_EXTRACAOITEM!B:B,0),0)</f>
        <v>Devida - Agosto</v>
      </c>
    </row>
    <row r="547" spans="2:11" ht="15">
      <c r="B547" s="75" t="str">
        <f>INDEX(SUM!D:D,MATCH(SUM!$F$3,SUM!B:B,0),0)</f>
        <v>P010</v>
      </c>
      <c r="C547" s="74">
        <v>111</v>
      </c>
      <c r="D547" s="71" t="s">
        <v>1086</v>
      </c>
      <c r="E547" s="74">
        <f t="shared" si="8"/>
        <v>2023</v>
      </c>
      <c r="F547" s="71" t="s">
        <v>1183</v>
      </c>
      <c r="G547" s="75" t="s">
        <v>17</v>
      </c>
      <c r="H547" s="72" t="s">
        <v>1079</v>
      </c>
      <c r="I547" s="76">
        <f>'10'!D46</f>
        <v>18782.32</v>
      </c>
      <c r="J547" s="70" t="s">
        <v>4961</v>
      </c>
      <c r="K547" s="70" t="str">
        <f>INDEX(PA_EXTRACAOITEM!D:D,MATCH(F547,PA_EXTRACAOITEM!B:B,0),0)</f>
        <v>Devida - Setembro</v>
      </c>
    </row>
    <row r="548" spans="2:11" ht="15">
      <c r="B548" s="75" t="str">
        <f>INDEX(SUM!D:D,MATCH(SUM!$F$3,SUM!B:B,0),0)</f>
        <v>P010</v>
      </c>
      <c r="C548" s="74">
        <v>111</v>
      </c>
      <c r="D548" s="71" t="s">
        <v>1086</v>
      </c>
      <c r="E548" s="74">
        <f t="shared" si="8"/>
        <v>2023</v>
      </c>
      <c r="F548" s="71" t="s">
        <v>1184</v>
      </c>
      <c r="G548" s="75" t="s">
        <v>17</v>
      </c>
      <c r="H548" s="72" t="s">
        <v>1080</v>
      </c>
      <c r="I548" s="76">
        <f>'10'!D47</f>
        <v>22319.32</v>
      </c>
      <c r="J548" s="70" t="s">
        <v>4961</v>
      </c>
      <c r="K548" s="70" t="str">
        <f>INDEX(PA_EXTRACAOITEM!D:D,MATCH(F548,PA_EXTRACAOITEM!B:B,0),0)</f>
        <v>Devida - Outubro</v>
      </c>
    </row>
    <row r="549" spans="2:11" ht="15">
      <c r="B549" s="75" t="str">
        <f>INDEX(SUM!D:D,MATCH(SUM!$F$3,SUM!B:B,0),0)</f>
        <v>P010</v>
      </c>
      <c r="C549" s="74">
        <v>111</v>
      </c>
      <c r="D549" s="71" t="s">
        <v>1086</v>
      </c>
      <c r="E549" s="74">
        <f t="shared" si="8"/>
        <v>2023</v>
      </c>
      <c r="F549" s="71" t="s">
        <v>1185</v>
      </c>
      <c r="G549" s="75" t="s">
        <v>17</v>
      </c>
      <c r="H549" s="72" t="s">
        <v>1081</v>
      </c>
      <c r="I549" s="76">
        <f>'10'!D48</f>
        <v>22319.32</v>
      </c>
      <c r="J549" s="70" t="s">
        <v>4961</v>
      </c>
      <c r="K549" s="70" t="str">
        <f>INDEX(PA_EXTRACAOITEM!D:D,MATCH(F549,PA_EXTRACAOITEM!B:B,0),0)</f>
        <v>Devida - Novembro</v>
      </c>
    </row>
    <row r="550" spans="2:11" ht="15">
      <c r="B550" s="75" t="str">
        <f>INDEX(SUM!D:D,MATCH(SUM!$F$3,SUM!B:B,0),0)</f>
        <v>P010</v>
      </c>
      <c r="C550" s="74">
        <v>111</v>
      </c>
      <c r="D550" s="71" t="s">
        <v>1086</v>
      </c>
      <c r="E550" s="74">
        <f t="shared" si="8"/>
        <v>2023</v>
      </c>
      <c r="F550" s="71" t="s">
        <v>1186</v>
      </c>
      <c r="G550" s="75" t="s">
        <v>17</v>
      </c>
      <c r="H550" s="72" t="s">
        <v>1082</v>
      </c>
      <c r="I550" s="76">
        <f>'10'!D49</f>
        <v>40295.35</v>
      </c>
      <c r="J550" s="70" t="s">
        <v>4961</v>
      </c>
      <c r="K550" s="70" t="str">
        <f>INDEX(PA_EXTRACAOITEM!D:D,MATCH(F550,PA_EXTRACAOITEM!B:B,0),0)</f>
        <v>Devida - Dezembro</v>
      </c>
    </row>
    <row r="551" spans="2:11" ht="15">
      <c r="B551" s="75" t="str">
        <f>INDEX(SUM!D:D,MATCH(SUM!$F$3,SUM!B:B,0),0)</f>
        <v>P010</v>
      </c>
      <c r="C551" s="74">
        <v>111</v>
      </c>
      <c r="D551" s="71" t="s">
        <v>1086</v>
      </c>
      <c r="E551" s="74">
        <f t="shared" si="8"/>
        <v>2023</v>
      </c>
      <c r="F551" s="71" t="s">
        <v>1187</v>
      </c>
      <c r="G551" s="75" t="s">
        <v>17</v>
      </c>
      <c r="H551" s="72" t="s">
        <v>1083</v>
      </c>
      <c r="I551" s="76">
        <f>'10'!D50</f>
        <v>4607.32</v>
      </c>
      <c r="J551" s="70" t="s">
        <v>4961</v>
      </c>
      <c r="K551" s="70" t="str">
        <f>INDEX(PA_EXTRACAOITEM!D:D,MATCH(F551,PA_EXTRACAOITEM!B:B,0),0)</f>
        <v>Devida - 13° Salário</v>
      </c>
    </row>
    <row r="552" spans="2:11" ht="15">
      <c r="B552" s="75" t="str">
        <f>INDEX(SUM!D:D,MATCH(SUM!$F$3,SUM!B:B,0),0)</f>
        <v>P010</v>
      </c>
      <c r="C552" s="74">
        <v>111</v>
      </c>
      <c r="D552" s="71" t="s">
        <v>1086</v>
      </c>
      <c r="E552" s="74">
        <f t="shared" si="8"/>
        <v>2023</v>
      </c>
      <c r="F552" s="71" t="s">
        <v>1188</v>
      </c>
      <c r="G552" s="75" t="s">
        <v>17</v>
      </c>
      <c r="H552" s="72" t="s">
        <v>1044</v>
      </c>
      <c r="I552" s="76">
        <f>'10'!E38</f>
        <v>18777.09</v>
      </c>
      <c r="J552" s="70" t="s">
        <v>4961</v>
      </c>
      <c r="K552" s="70" t="str">
        <f>INDEX(PA_EXTRACAOITEM!D:D,MATCH(F552,PA_EXTRACAOITEM!B:B,0),0)</f>
        <v>Contabilizada - Janeiro</v>
      </c>
    </row>
    <row r="553" spans="2:11" ht="15">
      <c r="B553" s="75" t="str">
        <f>INDEX(SUM!D:D,MATCH(SUM!$F$3,SUM!B:B,0),0)</f>
        <v>P010</v>
      </c>
      <c r="C553" s="74">
        <v>111</v>
      </c>
      <c r="D553" s="71" t="s">
        <v>1086</v>
      </c>
      <c r="E553" s="74">
        <f t="shared" si="8"/>
        <v>2023</v>
      </c>
      <c r="F553" s="71" t="s">
        <v>1189</v>
      </c>
      <c r="G553" s="75" t="s">
        <v>17</v>
      </c>
      <c r="H553" s="72" t="s">
        <v>1045</v>
      </c>
      <c r="I553" s="76">
        <f>'10'!E39</f>
        <v>18777.09</v>
      </c>
      <c r="J553" s="70" t="s">
        <v>4961</v>
      </c>
      <c r="K553" s="70" t="str">
        <f>INDEX(PA_EXTRACAOITEM!D:D,MATCH(F553,PA_EXTRACAOITEM!B:B,0),0)</f>
        <v>Contabilizada - Fevereiro</v>
      </c>
    </row>
    <row r="554" spans="2:11" ht="15">
      <c r="B554" s="75" t="str">
        <f>INDEX(SUM!D:D,MATCH(SUM!$F$3,SUM!B:B,0),0)</f>
        <v>P010</v>
      </c>
      <c r="C554" s="74">
        <v>111</v>
      </c>
      <c r="D554" s="71" t="s">
        <v>1086</v>
      </c>
      <c r="E554" s="74">
        <f t="shared" si="8"/>
        <v>2023</v>
      </c>
      <c r="F554" s="71" t="s">
        <v>1190</v>
      </c>
      <c r="G554" s="75" t="s">
        <v>17</v>
      </c>
      <c r="H554" s="72" t="s">
        <v>1046</v>
      </c>
      <c r="I554" s="76">
        <f>'10'!E40</f>
        <v>18777.09</v>
      </c>
      <c r="J554" s="70" t="s">
        <v>4961</v>
      </c>
      <c r="K554" s="70" t="str">
        <f>INDEX(PA_EXTRACAOITEM!D:D,MATCH(F554,PA_EXTRACAOITEM!B:B,0),0)</f>
        <v>Contabilizada - Março</v>
      </c>
    </row>
    <row r="555" spans="2:11" ht="15">
      <c r="B555" s="75" t="str">
        <f>INDEX(SUM!D:D,MATCH(SUM!$F$3,SUM!B:B,0),0)</f>
        <v>P010</v>
      </c>
      <c r="C555" s="74">
        <v>111</v>
      </c>
      <c r="D555" s="71" t="s">
        <v>1086</v>
      </c>
      <c r="E555" s="74">
        <f t="shared" si="8"/>
        <v>2023</v>
      </c>
      <c r="F555" s="71" t="s">
        <v>1191</v>
      </c>
      <c r="G555" s="75" t="s">
        <v>17</v>
      </c>
      <c r="H555" s="72" t="s">
        <v>1047</v>
      </c>
      <c r="I555" s="76">
        <f>'10'!E41</f>
        <v>18777.09</v>
      </c>
      <c r="J555" s="70" t="s">
        <v>4961</v>
      </c>
      <c r="K555" s="70" t="str">
        <f>INDEX(PA_EXTRACAOITEM!D:D,MATCH(F555,PA_EXTRACAOITEM!B:B,0),0)</f>
        <v>Contabilizada - Abril</v>
      </c>
    </row>
    <row r="556" spans="2:11" ht="15">
      <c r="B556" s="75" t="str">
        <f>INDEX(SUM!D:D,MATCH(SUM!$F$3,SUM!B:B,0),0)</f>
        <v>P010</v>
      </c>
      <c r="C556" s="74">
        <v>111</v>
      </c>
      <c r="D556" s="71" t="s">
        <v>1086</v>
      </c>
      <c r="E556" s="74">
        <f t="shared" si="8"/>
        <v>2023</v>
      </c>
      <c r="F556" s="71" t="s">
        <v>1192</v>
      </c>
      <c r="G556" s="75" t="s">
        <v>17</v>
      </c>
      <c r="H556" s="72" t="s">
        <v>1048</v>
      </c>
      <c r="I556" s="76">
        <f>'10'!E42</f>
        <v>18777.09</v>
      </c>
      <c r="J556" s="70" t="s">
        <v>4961</v>
      </c>
      <c r="K556" s="70" t="str">
        <f>INDEX(PA_EXTRACAOITEM!D:D,MATCH(F556,PA_EXTRACAOITEM!B:B,0),0)</f>
        <v>Contabilizada - Maio</v>
      </c>
    </row>
    <row r="557" spans="2:11" ht="15">
      <c r="B557" s="75" t="str">
        <f>INDEX(SUM!D:D,MATCH(SUM!$F$3,SUM!B:B,0),0)</f>
        <v>P010</v>
      </c>
      <c r="C557" s="74">
        <v>111</v>
      </c>
      <c r="D557" s="71" t="s">
        <v>1086</v>
      </c>
      <c r="E557" s="74">
        <f t="shared" si="8"/>
        <v>2023</v>
      </c>
      <c r="F557" s="71" t="s">
        <v>1193</v>
      </c>
      <c r="G557" s="75" t="s">
        <v>17</v>
      </c>
      <c r="H557" s="72" t="s">
        <v>1049</v>
      </c>
      <c r="I557" s="76">
        <f>'10'!E43</f>
        <v>18786.1</v>
      </c>
      <c r="J557" s="70" t="s">
        <v>4961</v>
      </c>
      <c r="K557" s="70" t="str">
        <f>INDEX(PA_EXTRACAOITEM!D:D,MATCH(F557,PA_EXTRACAOITEM!B:B,0),0)</f>
        <v>Contabilizada - Junho</v>
      </c>
    </row>
    <row r="558" spans="2:11" ht="15">
      <c r="B558" s="75" t="str">
        <f>INDEX(SUM!D:D,MATCH(SUM!$F$3,SUM!B:B,0),0)</f>
        <v>P010</v>
      </c>
      <c r="C558" s="74">
        <v>111</v>
      </c>
      <c r="D558" s="71" t="s">
        <v>1086</v>
      </c>
      <c r="E558" s="74">
        <f t="shared" si="8"/>
        <v>2023</v>
      </c>
      <c r="F558" s="71" t="s">
        <v>1194</v>
      </c>
      <c r="G558" s="75" t="s">
        <v>17</v>
      </c>
      <c r="H558" s="72" t="s">
        <v>1050</v>
      </c>
      <c r="I558" s="76">
        <f>'10'!E44</f>
        <v>18782.31</v>
      </c>
      <c r="J558" s="70" t="s">
        <v>4961</v>
      </c>
      <c r="K558" s="70" t="str">
        <f>INDEX(PA_EXTRACAOITEM!D:D,MATCH(F558,PA_EXTRACAOITEM!B:B,0),0)</f>
        <v>Contabilizada - Julho</v>
      </c>
    </row>
    <row r="559" spans="2:11" ht="15">
      <c r="B559" s="75" t="str">
        <f>INDEX(SUM!D:D,MATCH(SUM!$F$3,SUM!B:B,0),0)</f>
        <v>P010</v>
      </c>
      <c r="C559" s="74">
        <v>111</v>
      </c>
      <c r="D559" s="71" t="s">
        <v>1086</v>
      </c>
      <c r="E559" s="74">
        <f t="shared" si="8"/>
        <v>2023</v>
      </c>
      <c r="F559" s="71" t="s">
        <v>1195</v>
      </c>
      <c r="G559" s="75" t="s">
        <v>17</v>
      </c>
      <c r="H559" s="72" t="s">
        <v>1051</v>
      </c>
      <c r="I559" s="76">
        <f>'10'!E45</f>
        <v>18782.31</v>
      </c>
      <c r="J559" s="70" t="s">
        <v>4961</v>
      </c>
      <c r="K559" s="70" t="str">
        <f>INDEX(PA_EXTRACAOITEM!D:D,MATCH(F559,PA_EXTRACAOITEM!B:B,0),0)</f>
        <v>Contabilizada - Agosto</v>
      </c>
    </row>
    <row r="560" spans="2:11" ht="15">
      <c r="B560" s="75" t="str">
        <f>INDEX(SUM!D:D,MATCH(SUM!$F$3,SUM!B:B,0),0)</f>
        <v>P010</v>
      </c>
      <c r="C560" s="74">
        <v>111</v>
      </c>
      <c r="D560" s="71" t="s">
        <v>1086</v>
      </c>
      <c r="E560" s="74">
        <f t="shared" si="8"/>
        <v>2023</v>
      </c>
      <c r="F560" s="71" t="s">
        <v>1196</v>
      </c>
      <c r="G560" s="75" t="s">
        <v>17</v>
      </c>
      <c r="H560" s="72" t="s">
        <v>1052</v>
      </c>
      <c r="I560" s="76">
        <f>'10'!E46</f>
        <v>18782.31</v>
      </c>
      <c r="J560" s="70" t="s">
        <v>4961</v>
      </c>
      <c r="K560" s="70" t="str">
        <f>INDEX(PA_EXTRACAOITEM!D:D,MATCH(F560,PA_EXTRACAOITEM!B:B,0),0)</f>
        <v>Contabilizada - Setembro</v>
      </c>
    </row>
    <row r="561" spans="2:11" ht="15">
      <c r="B561" s="75" t="str">
        <f>INDEX(SUM!D:D,MATCH(SUM!$F$3,SUM!B:B,0),0)</f>
        <v>P010</v>
      </c>
      <c r="C561" s="74">
        <v>111</v>
      </c>
      <c r="D561" s="71" t="s">
        <v>1086</v>
      </c>
      <c r="E561" s="74">
        <f t="shared" si="8"/>
        <v>2023</v>
      </c>
      <c r="F561" s="71" t="s">
        <v>1197</v>
      </c>
      <c r="G561" s="75" t="s">
        <v>17</v>
      </c>
      <c r="H561" s="72" t="s">
        <v>1053</v>
      </c>
      <c r="I561" s="76">
        <f>'10'!E47</f>
        <v>22319.36</v>
      </c>
      <c r="J561" s="70" t="s">
        <v>4961</v>
      </c>
      <c r="K561" s="70" t="str">
        <f>INDEX(PA_EXTRACAOITEM!D:D,MATCH(F561,PA_EXTRACAOITEM!B:B,0),0)</f>
        <v>Contabilizada - Outubro</v>
      </c>
    </row>
    <row r="562" spans="2:11" ht="15">
      <c r="B562" s="75" t="str">
        <f>INDEX(SUM!D:D,MATCH(SUM!$F$3,SUM!B:B,0),0)</f>
        <v>P010</v>
      </c>
      <c r="C562" s="74">
        <v>111</v>
      </c>
      <c r="D562" s="71" t="s">
        <v>1086</v>
      </c>
      <c r="E562" s="74">
        <f t="shared" si="8"/>
        <v>2023</v>
      </c>
      <c r="F562" s="71" t="s">
        <v>1198</v>
      </c>
      <c r="G562" s="75" t="s">
        <v>17</v>
      </c>
      <c r="H562" s="72" t="s">
        <v>1054</v>
      </c>
      <c r="I562" s="76">
        <f>'10'!E48</f>
        <v>22319.36</v>
      </c>
      <c r="J562" s="70" t="s">
        <v>4961</v>
      </c>
      <c r="K562" s="70" t="str">
        <f>INDEX(PA_EXTRACAOITEM!D:D,MATCH(F562,PA_EXTRACAOITEM!B:B,0),0)</f>
        <v>Contabilizada - Novembro</v>
      </c>
    </row>
    <row r="563" spans="2:11" ht="15">
      <c r="B563" s="75" t="str">
        <f>INDEX(SUM!D:D,MATCH(SUM!$F$3,SUM!B:B,0),0)</f>
        <v>P010</v>
      </c>
      <c r="C563" s="74">
        <v>111</v>
      </c>
      <c r="D563" s="71" t="s">
        <v>1086</v>
      </c>
      <c r="E563" s="74">
        <f t="shared" si="8"/>
        <v>2023</v>
      </c>
      <c r="F563" s="71" t="s">
        <v>1199</v>
      </c>
      <c r="G563" s="75" t="s">
        <v>17</v>
      </c>
      <c r="H563" s="72" t="s">
        <v>1055</v>
      </c>
      <c r="I563" s="76">
        <f>'10'!E49</f>
        <v>40295.43</v>
      </c>
      <c r="J563" s="70" t="s">
        <v>4961</v>
      </c>
      <c r="K563" s="70" t="str">
        <f>INDEX(PA_EXTRACAOITEM!D:D,MATCH(F563,PA_EXTRACAOITEM!B:B,0),0)</f>
        <v>Contabilizada - Dezembro</v>
      </c>
    </row>
    <row r="564" spans="2:11" ht="15">
      <c r="B564" s="75" t="str">
        <f>INDEX(SUM!D:D,MATCH(SUM!$F$3,SUM!B:B,0),0)</f>
        <v>P010</v>
      </c>
      <c r="C564" s="74">
        <v>111</v>
      </c>
      <c r="D564" s="71" t="s">
        <v>1086</v>
      </c>
      <c r="E564" s="74">
        <f t="shared" si="8"/>
        <v>2023</v>
      </c>
      <c r="F564" s="71" t="s">
        <v>1200</v>
      </c>
      <c r="G564" s="75" t="s">
        <v>17</v>
      </c>
      <c r="H564" s="72" t="s">
        <v>1056</v>
      </c>
      <c r="I564" s="76">
        <f>'10'!E50</f>
        <v>4607.31</v>
      </c>
      <c r="J564" s="70" t="s">
        <v>4961</v>
      </c>
      <c r="K564" s="70" t="str">
        <f>INDEX(PA_EXTRACAOITEM!D:D,MATCH(F564,PA_EXTRACAOITEM!B:B,0),0)</f>
        <v>Contabilizada - 13° Salário</v>
      </c>
    </row>
    <row r="565" spans="2:11" ht="15">
      <c r="B565" s="75" t="str">
        <f>INDEX(SUM!D:D,MATCH(SUM!$F$3,SUM!B:B,0),0)</f>
        <v>P010</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P010</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P010</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P010</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P010</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P010</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P010</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P010</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5">
      <c r="B573" s="75" t="str">
        <f>INDEX(SUM!D:D,MATCH(SUM!$F$3,SUM!B:B,0),0)</f>
        <v>P010</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P010</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P010</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P010</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P010</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P010</v>
      </c>
      <c r="C578" s="74">
        <v>111</v>
      </c>
      <c r="D578" s="71" t="s">
        <v>1086</v>
      </c>
      <c r="E578" s="74">
        <f aca="true" t="shared" si="9" ref="E578:E641">$E$3</f>
        <v>2023</v>
      </c>
      <c r="F578" s="71" t="s">
        <v>1214</v>
      </c>
      <c r="G578" s="75" t="s">
        <v>17</v>
      </c>
      <c r="H578" s="72" t="s">
        <v>1094</v>
      </c>
      <c r="I578" s="76">
        <f>'10'!G38</f>
        <v>18777.09</v>
      </c>
      <c r="J578" s="70" t="s">
        <v>4961</v>
      </c>
      <c r="K578" s="70" t="str">
        <f>INDEX(PA_EXTRACAOITEM!D:D,MATCH(F578,PA_EXTRACAOITEM!B:B,0),0)</f>
        <v>Recolhimento (Valor Principal) - Janeiro</v>
      </c>
    </row>
    <row r="579" spans="2:11" ht="15">
      <c r="B579" s="75" t="str">
        <f>INDEX(SUM!D:D,MATCH(SUM!$F$3,SUM!B:B,0),0)</f>
        <v>P010</v>
      </c>
      <c r="C579" s="74">
        <v>111</v>
      </c>
      <c r="D579" s="71" t="s">
        <v>1086</v>
      </c>
      <c r="E579" s="74">
        <f t="shared" si="9"/>
        <v>2023</v>
      </c>
      <c r="F579" s="71" t="s">
        <v>1215</v>
      </c>
      <c r="G579" s="75" t="s">
        <v>17</v>
      </c>
      <c r="H579" s="72" t="s">
        <v>1095</v>
      </c>
      <c r="I579" s="76">
        <f>'10'!G39</f>
        <v>18777.09</v>
      </c>
      <c r="J579" s="70" t="s">
        <v>4961</v>
      </c>
      <c r="K579" s="70" t="str">
        <f>INDEX(PA_EXTRACAOITEM!D:D,MATCH(F579,PA_EXTRACAOITEM!B:B,0),0)</f>
        <v>Recolhimento (Valor Principal) - Fevereiro</v>
      </c>
    </row>
    <row r="580" spans="2:11" ht="15">
      <c r="B580" s="75" t="str">
        <f>INDEX(SUM!D:D,MATCH(SUM!$F$3,SUM!B:B,0),0)</f>
        <v>P010</v>
      </c>
      <c r="C580" s="74">
        <v>111</v>
      </c>
      <c r="D580" s="71" t="s">
        <v>1086</v>
      </c>
      <c r="E580" s="74">
        <f t="shared" si="9"/>
        <v>2023</v>
      </c>
      <c r="F580" s="71" t="s">
        <v>1216</v>
      </c>
      <c r="G580" s="75" t="s">
        <v>17</v>
      </c>
      <c r="H580" s="72" t="s">
        <v>1096</v>
      </c>
      <c r="I580" s="76">
        <f>'10'!G40</f>
        <v>18777.09</v>
      </c>
      <c r="J580" s="70" t="s">
        <v>4961</v>
      </c>
      <c r="K580" s="70" t="str">
        <f>INDEX(PA_EXTRACAOITEM!D:D,MATCH(F580,PA_EXTRACAOITEM!B:B,0),0)</f>
        <v>Recolhimento (Valor Principal) - Março</v>
      </c>
    </row>
    <row r="581" spans="2:11" ht="15">
      <c r="B581" s="75" t="str">
        <f>INDEX(SUM!D:D,MATCH(SUM!$F$3,SUM!B:B,0),0)</f>
        <v>P010</v>
      </c>
      <c r="C581" s="74">
        <v>111</v>
      </c>
      <c r="D581" s="71" t="s">
        <v>1086</v>
      </c>
      <c r="E581" s="74">
        <f t="shared" si="9"/>
        <v>2023</v>
      </c>
      <c r="F581" s="71" t="s">
        <v>1217</v>
      </c>
      <c r="G581" s="75" t="s">
        <v>17</v>
      </c>
      <c r="H581" s="72" t="s">
        <v>1097</v>
      </c>
      <c r="I581" s="76">
        <f>'10'!G41</f>
        <v>18777.09</v>
      </c>
      <c r="J581" s="70" t="s">
        <v>4961</v>
      </c>
      <c r="K581" s="70" t="str">
        <f>INDEX(PA_EXTRACAOITEM!D:D,MATCH(F581,PA_EXTRACAOITEM!B:B,0),0)</f>
        <v>Recolhimento (Valor Principal) - Abril</v>
      </c>
    </row>
    <row r="582" spans="2:11" ht="15">
      <c r="B582" s="75" t="str">
        <f>INDEX(SUM!D:D,MATCH(SUM!$F$3,SUM!B:B,0),0)</f>
        <v>P010</v>
      </c>
      <c r="C582" s="74">
        <v>111</v>
      </c>
      <c r="D582" s="71" t="s">
        <v>1086</v>
      </c>
      <c r="E582" s="74">
        <f t="shared" si="9"/>
        <v>2023</v>
      </c>
      <c r="F582" s="71" t="s">
        <v>1218</v>
      </c>
      <c r="G582" s="75" t="s">
        <v>17</v>
      </c>
      <c r="H582" s="72" t="s">
        <v>1098</v>
      </c>
      <c r="I582" s="76">
        <f>'10'!G42</f>
        <v>18777.09</v>
      </c>
      <c r="J582" s="70" t="s">
        <v>4961</v>
      </c>
      <c r="K582" s="70" t="str">
        <f>INDEX(PA_EXTRACAOITEM!D:D,MATCH(F582,PA_EXTRACAOITEM!B:B,0),0)</f>
        <v>Recolhimento (Valor Principal) - Maio</v>
      </c>
    </row>
    <row r="583" spans="2:11" ht="15">
      <c r="B583" s="75" t="str">
        <f>INDEX(SUM!D:D,MATCH(SUM!$F$3,SUM!B:B,0),0)</f>
        <v>P010</v>
      </c>
      <c r="C583" s="74">
        <v>111</v>
      </c>
      <c r="D583" s="71" t="s">
        <v>1086</v>
      </c>
      <c r="E583" s="74">
        <f t="shared" si="9"/>
        <v>2023</v>
      </c>
      <c r="F583" s="71" t="s">
        <v>1219</v>
      </c>
      <c r="G583" s="75" t="s">
        <v>17</v>
      </c>
      <c r="H583" s="72" t="s">
        <v>1099</v>
      </c>
      <c r="I583" s="76">
        <f>'10'!G43</f>
        <v>18786.1</v>
      </c>
      <c r="J583" s="70" t="s">
        <v>4961</v>
      </c>
      <c r="K583" s="70" t="str">
        <f>INDEX(PA_EXTRACAOITEM!D:D,MATCH(F583,PA_EXTRACAOITEM!B:B,0),0)</f>
        <v>Recolhimento (Valor Principal) - Junho</v>
      </c>
    </row>
    <row r="584" spans="2:11" ht="15">
      <c r="B584" s="75" t="str">
        <f>INDEX(SUM!D:D,MATCH(SUM!$F$3,SUM!B:B,0),0)</f>
        <v>P010</v>
      </c>
      <c r="C584" s="74">
        <v>111</v>
      </c>
      <c r="D584" s="71" t="s">
        <v>1086</v>
      </c>
      <c r="E584" s="74">
        <f t="shared" si="9"/>
        <v>2023</v>
      </c>
      <c r="F584" s="71" t="s">
        <v>1220</v>
      </c>
      <c r="G584" s="75" t="s">
        <v>17</v>
      </c>
      <c r="H584" s="72" t="s">
        <v>1100</v>
      </c>
      <c r="I584" s="76">
        <f>'10'!G44</f>
        <v>18782.31</v>
      </c>
      <c r="J584" s="70" t="s">
        <v>4961</v>
      </c>
      <c r="K584" s="70" t="str">
        <f>INDEX(PA_EXTRACAOITEM!D:D,MATCH(F584,PA_EXTRACAOITEM!B:B,0),0)</f>
        <v>Recolhimento (Valor Principal) - Julho</v>
      </c>
    </row>
    <row r="585" spans="2:11" ht="15">
      <c r="B585" s="75" t="str">
        <f>INDEX(SUM!D:D,MATCH(SUM!$F$3,SUM!B:B,0),0)</f>
        <v>P010</v>
      </c>
      <c r="C585" s="74">
        <v>111</v>
      </c>
      <c r="D585" s="71" t="s">
        <v>1086</v>
      </c>
      <c r="E585" s="74">
        <f t="shared" si="9"/>
        <v>2023</v>
      </c>
      <c r="F585" s="71" t="s">
        <v>1221</v>
      </c>
      <c r="G585" s="75" t="s">
        <v>17</v>
      </c>
      <c r="H585" s="72" t="s">
        <v>1101</v>
      </c>
      <c r="I585" s="76">
        <f>'10'!G45</f>
        <v>18782.31</v>
      </c>
      <c r="J585" s="70" t="s">
        <v>4961</v>
      </c>
      <c r="K585" s="70" t="str">
        <f>INDEX(PA_EXTRACAOITEM!D:D,MATCH(F585,PA_EXTRACAOITEM!B:B,0),0)</f>
        <v>Recolhimento (Valor Principal) - Agosto</v>
      </c>
    </row>
    <row r="586" spans="2:11" ht="15">
      <c r="B586" s="75" t="str">
        <f>INDEX(SUM!D:D,MATCH(SUM!$F$3,SUM!B:B,0),0)</f>
        <v>P010</v>
      </c>
      <c r="C586" s="74">
        <v>111</v>
      </c>
      <c r="D586" s="71" t="s">
        <v>1086</v>
      </c>
      <c r="E586" s="74">
        <f t="shared" si="9"/>
        <v>2023</v>
      </c>
      <c r="F586" s="71" t="s">
        <v>1222</v>
      </c>
      <c r="G586" s="75" t="s">
        <v>17</v>
      </c>
      <c r="H586" s="72" t="s">
        <v>1102</v>
      </c>
      <c r="I586" s="76">
        <f>'10'!G46</f>
        <v>18782.31</v>
      </c>
      <c r="J586" s="70" t="s">
        <v>4961</v>
      </c>
      <c r="K586" s="70" t="str">
        <f>INDEX(PA_EXTRACAOITEM!D:D,MATCH(F586,PA_EXTRACAOITEM!B:B,0),0)</f>
        <v>Recolhimento (Valor Principal) - Setembro</v>
      </c>
    </row>
    <row r="587" spans="2:11" ht="15">
      <c r="B587" s="75" t="str">
        <f>INDEX(SUM!D:D,MATCH(SUM!$F$3,SUM!B:B,0),0)</f>
        <v>P010</v>
      </c>
      <c r="C587" s="74">
        <v>111</v>
      </c>
      <c r="D587" s="71" t="s">
        <v>1086</v>
      </c>
      <c r="E587" s="74">
        <f t="shared" si="9"/>
        <v>2023</v>
      </c>
      <c r="F587" s="71" t="s">
        <v>1223</v>
      </c>
      <c r="G587" s="75" t="s">
        <v>17</v>
      </c>
      <c r="H587" s="72" t="s">
        <v>1103</v>
      </c>
      <c r="I587" s="76">
        <f>'10'!G47</f>
        <v>22319.36</v>
      </c>
      <c r="J587" s="70" t="s">
        <v>4961</v>
      </c>
      <c r="K587" s="70" t="str">
        <f>INDEX(PA_EXTRACAOITEM!D:D,MATCH(F587,PA_EXTRACAOITEM!B:B,0),0)</f>
        <v>Recolhimento (Valor Principal) - Outubro</v>
      </c>
    </row>
    <row r="588" spans="2:11" ht="15">
      <c r="B588" s="75" t="str">
        <f>INDEX(SUM!D:D,MATCH(SUM!$F$3,SUM!B:B,0),0)</f>
        <v>P010</v>
      </c>
      <c r="C588" s="74">
        <v>111</v>
      </c>
      <c r="D588" s="71" t="s">
        <v>1086</v>
      </c>
      <c r="E588" s="74">
        <f t="shared" si="9"/>
        <v>2023</v>
      </c>
      <c r="F588" s="71" t="s">
        <v>1224</v>
      </c>
      <c r="G588" s="75" t="s">
        <v>17</v>
      </c>
      <c r="H588" s="72" t="s">
        <v>1104</v>
      </c>
      <c r="I588" s="76">
        <f>'10'!G48</f>
        <v>22319.36</v>
      </c>
      <c r="J588" s="70" t="s">
        <v>4961</v>
      </c>
      <c r="K588" s="70" t="str">
        <f>INDEX(PA_EXTRACAOITEM!D:D,MATCH(F588,PA_EXTRACAOITEM!B:B,0),0)</f>
        <v>Recolhimento (Valor Principal) - Novembro</v>
      </c>
    </row>
    <row r="589" spans="2:11" ht="15">
      <c r="B589" s="75" t="str">
        <f>INDEX(SUM!D:D,MATCH(SUM!$F$3,SUM!B:B,0),0)</f>
        <v>P010</v>
      </c>
      <c r="C589" s="74">
        <v>111</v>
      </c>
      <c r="D589" s="71" t="s">
        <v>1086</v>
      </c>
      <c r="E589" s="74">
        <f t="shared" si="9"/>
        <v>2023</v>
      </c>
      <c r="F589" s="71" t="s">
        <v>1225</v>
      </c>
      <c r="G589" s="75" t="s">
        <v>17</v>
      </c>
      <c r="H589" s="72" t="s">
        <v>1105</v>
      </c>
      <c r="I589" s="76">
        <f>'10'!G49</f>
        <v>40295.43</v>
      </c>
      <c r="J589" s="70" t="s">
        <v>4961</v>
      </c>
      <c r="K589" s="70" t="str">
        <f>INDEX(PA_EXTRACAOITEM!D:D,MATCH(F589,PA_EXTRACAOITEM!B:B,0),0)</f>
        <v>Recolhimento (Valor Principal) - Dezembro</v>
      </c>
    </row>
    <row r="590" spans="2:11" ht="15">
      <c r="B590" s="75" t="str">
        <f>INDEX(SUM!D:D,MATCH(SUM!$F$3,SUM!B:B,0),0)</f>
        <v>P010</v>
      </c>
      <c r="C590" s="74">
        <v>111</v>
      </c>
      <c r="D590" s="71" t="s">
        <v>1086</v>
      </c>
      <c r="E590" s="74">
        <f t="shared" si="9"/>
        <v>2023</v>
      </c>
      <c r="F590" s="71" t="s">
        <v>1226</v>
      </c>
      <c r="G590" s="75" t="s">
        <v>17</v>
      </c>
      <c r="H590" s="72" t="s">
        <v>1106</v>
      </c>
      <c r="I590" s="76">
        <f>'10'!G50</f>
        <v>4607.31</v>
      </c>
      <c r="J590" s="70" t="s">
        <v>4961</v>
      </c>
      <c r="K590" s="70" t="str">
        <f>INDEX(PA_EXTRACAOITEM!D:D,MATCH(F590,PA_EXTRACAOITEM!B:B,0),0)</f>
        <v>Recolhimento (Valor Principal) - 13° Salário</v>
      </c>
    </row>
    <row r="591" spans="2:11" ht="15">
      <c r="B591" s="75" t="str">
        <f>INDEX(SUM!D:D,MATCH(SUM!$F$3,SUM!B:B,0),0)</f>
        <v>P010</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P010</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P010</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P010</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P010</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P010</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P010</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P010</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P010</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P010</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P010</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P010</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P010</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P010</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P010</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P010</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P010</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P010</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P010</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P010</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P010</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P010</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P010</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P010</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P010</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P010</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P010</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P010</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P010</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P010</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P010</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P010</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P010</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P010</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P010</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P010</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P010</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P010</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P010</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P010</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P010</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P010</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P010</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P010</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P010</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P010</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P010</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P010</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P010</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P010</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P010</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P010</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P010</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P010</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P010</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P010</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P010</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P010</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P010</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P010</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P010</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P010</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P010</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P010</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P010</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1" stopIfTrue="1">
      <formula>AND(#REF!&lt;&gt;"x",I129&lt;&gt;E419)</formula>
    </cfRule>
  </conditionalFormatting>
  <conditionalFormatting sqref="I21:I49">
    <cfRule type="expression" priority="108" dxfId="61" stopIfTrue="1">
      <formula>AND(#REF!&lt;&gt;"x",I21&lt;&gt;#REF!)</formula>
    </cfRule>
  </conditionalFormatting>
  <conditionalFormatting sqref="I12:I21">
    <cfRule type="expression" priority="113" dxfId="61" stopIfTrue="1">
      <formula>AND(#REF!&lt;&gt;"x",I12&lt;&gt;#REF!)</formula>
    </cfRule>
  </conditionalFormatting>
  <conditionalFormatting sqref="I72:I97">
    <cfRule type="expression" priority="115" dxfId="61" stopIfTrue="1">
      <formula>AND(#REF!&lt;&gt;"x",I72&lt;&gt;#REF!)</formula>
    </cfRule>
  </conditionalFormatting>
  <conditionalFormatting sqref="I276:I314">
    <cfRule type="expression" priority="118" dxfId="61" stopIfTrue="1">
      <formula>AND(#REF!&lt;&gt;"x",I276&lt;&gt;#REF!)</formula>
    </cfRule>
  </conditionalFormatting>
  <conditionalFormatting sqref="I216:I234">
    <cfRule type="expression" priority="119" dxfId="61" stopIfTrue="1">
      <formula>AND(#REF!&lt;&gt;"x",I216&lt;&gt;F487)</formula>
    </cfRule>
  </conditionalFormatting>
  <conditionalFormatting sqref="H36">
    <cfRule type="cellIs" priority="2" dxfId="62"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3" stopIfTrue="1">
      <formula>J11=FALSE</formula>
    </cfRule>
    <cfRule type="expression" priority="8" dxfId="64" stopIfTrue="1">
      <formula>J11=TRUE</formula>
    </cfRule>
  </conditionalFormatting>
  <conditionalFormatting sqref="C21">
    <cfRule type="expression" priority="1" dxfId="63" stopIfTrue="1">
      <formula>J21=FALSE</formula>
    </cfRule>
    <cfRule type="expression" priority="2" dxfId="64"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AMARAJI</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8197401818</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1" stopIfTrue="1">
      <formula>$E31&lt;&gt;$H31</formula>
    </cfRule>
  </conditionalFormatting>
  <conditionalFormatting sqref="F11:J11 F9:V10">
    <cfRule type="cellIs" priority="8" dxfId="65" operator="equal" stopIfTrue="1">
      <formula>""</formula>
    </cfRule>
  </conditionalFormatting>
  <conditionalFormatting sqref="B8 A7:A18 B12:B13 C9:C11">
    <cfRule type="expression" priority="9" dxfId="66" stopIfTrue="1">
      <formula>OR(#REF!&gt;0,#REF!&lt;0)</formula>
    </cfRule>
  </conditionalFormatting>
  <conditionalFormatting sqref="B7">
    <cfRule type="expression" priority="15" dxfId="61"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0">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AMARAJI</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4981</v>
      </c>
      <c r="D13" s="52">
        <v>247114.32</v>
      </c>
      <c r="E13" s="26"/>
      <c r="F13" s="26"/>
    </row>
    <row r="14" spans="1:6" s="27" customFormat="1" ht="15.75">
      <c r="A14" s="22"/>
      <c r="B14" s="49" t="s">
        <v>4978</v>
      </c>
      <c r="D14" s="52">
        <v>105705.6</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1" stopIfTrue="1">
      <formula>$F10&lt;&gt;$I10</formula>
    </cfRule>
  </conditionalFormatting>
  <conditionalFormatting sqref="D11:D15">
    <cfRule type="cellIs" priority="4" dxfId="65"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AMARAJI</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486</v>
      </c>
      <c r="G10" s="102">
        <v>2016</v>
      </c>
      <c r="H10" s="52">
        <v>7500</v>
      </c>
      <c r="I10" s="5"/>
      <c r="J10" s="5"/>
      <c r="L10" s="100" t="s">
        <v>498</v>
      </c>
    </row>
    <row r="11" spans="2:12" ht="15.75">
      <c r="B11" s="55" t="s">
        <v>283</v>
      </c>
      <c r="C11" s="56" t="s">
        <v>5</v>
      </c>
      <c r="D11" s="58" t="s">
        <v>532</v>
      </c>
      <c r="E11" s="62" t="s">
        <v>498</v>
      </c>
      <c r="F11" s="101">
        <v>486</v>
      </c>
      <c r="G11" s="102">
        <v>2016</v>
      </c>
      <c r="H11" s="52">
        <v>7500</v>
      </c>
      <c r="I11" s="5"/>
      <c r="J11" s="5"/>
      <c r="L11" s="99" t="s">
        <v>499</v>
      </c>
    </row>
    <row r="12" spans="2:12" ht="15.75">
      <c r="B12" s="55" t="s">
        <v>284</v>
      </c>
      <c r="C12" s="56" t="s">
        <v>6</v>
      </c>
      <c r="D12" s="58" t="s">
        <v>532</v>
      </c>
      <c r="E12" s="62" t="s">
        <v>498</v>
      </c>
      <c r="F12" s="101">
        <v>486</v>
      </c>
      <c r="G12" s="102">
        <v>2016</v>
      </c>
      <c r="H12" s="52">
        <v>7500</v>
      </c>
      <c r="I12" s="5"/>
      <c r="J12" s="5"/>
      <c r="L12" s="99" t="s">
        <v>500</v>
      </c>
    </row>
    <row r="13" spans="2:12" ht="15.75">
      <c r="B13" s="55" t="s">
        <v>285</v>
      </c>
      <c r="C13" s="56" t="s">
        <v>7</v>
      </c>
      <c r="D13" s="58" t="s">
        <v>532</v>
      </c>
      <c r="E13" s="62" t="s">
        <v>498</v>
      </c>
      <c r="F13" s="101">
        <v>486</v>
      </c>
      <c r="G13" s="102">
        <v>2016</v>
      </c>
      <c r="H13" s="52">
        <v>7500</v>
      </c>
      <c r="I13" s="5"/>
      <c r="J13" s="5"/>
      <c r="L13" s="99" t="s">
        <v>501</v>
      </c>
    </row>
    <row r="14" spans="2:10" ht="15.75">
      <c r="B14" s="55" t="s">
        <v>286</v>
      </c>
      <c r="C14" s="56" t="s">
        <v>8</v>
      </c>
      <c r="D14" s="58" t="s">
        <v>532</v>
      </c>
      <c r="E14" s="62" t="s">
        <v>498</v>
      </c>
      <c r="F14" s="101">
        <v>486</v>
      </c>
      <c r="G14" s="102">
        <v>2016</v>
      </c>
      <c r="H14" s="52">
        <v>7500</v>
      </c>
      <c r="I14" s="5"/>
      <c r="J14" s="5"/>
    </row>
    <row r="15" spans="2:10" ht="15.75">
      <c r="B15" s="55" t="s">
        <v>287</v>
      </c>
      <c r="C15" s="56" t="s">
        <v>9</v>
      </c>
      <c r="D15" s="58" t="s">
        <v>532</v>
      </c>
      <c r="E15" s="62" t="s">
        <v>498</v>
      </c>
      <c r="F15" s="101">
        <v>486</v>
      </c>
      <c r="G15" s="102">
        <v>2016</v>
      </c>
      <c r="H15" s="52">
        <v>7500</v>
      </c>
      <c r="I15" s="5"/>
      <c r="J15" s="5"/>
    </row>
    <row r="16" spans="2:10" ht="15.75">
      <c r="B16" s="55" t="s">
        <v>288</v>
      </c>
      <c r="C16" s="56" t="s">
        <v>10</v>
      </c>
      <c r="D16" s="58" t="s">
        <v>532</v>
      </c>
      <c r="E16" s="62" t="s">
        <v>498</v>
      </c>
      <c r="F16" s="101">
        <v>486</v>
      </c>
      <c r="G16" s="102">
        <v>2016</v>
      </c>
      <c r="H16" s="52">
        <v>7500</v>
      </c>
      <c r="I16" s="5"/>
      <c r="J16" s="5"/>
    </row>
    <row r="17" spans="2:10" ht="15.75">
      <c r="B17" s="55" t="s">
        <v>289</v>
      </c>
      <c r="C17" s="56" t="s">
        <v>11</v>
      </c>
      <c r="D17" s="58" t="s">
        <v>532</v>
      </c>
      <c r="E17" s="62" t="s">
        <v>498</v>
      </c>
      <c r="F17" s="101">
        <v>486</v>
      </c>
      <c r="G17" s="102">
        <v>2016</v>
      </c>
      <c r="H17" s="52">
        <v>7500</v>
      </c>
      <c r="I17" s="5"/>
      <c r="J17" s="5"/>
    </row>
    <row r="18" spans="2:10" ht="15.75">
      <c r="B18" s="55" t="s">
        <v>290</v>
      </c>
      <c r="C18" s="56" t="s">
        <v>12</v>
      </c>
      <c r="D18" s="58" t="s">
        <v>532</v>
      </c>
      <c r="E18" s="62" t="s">
        <v>498</v>
      </c>
      <c r="F18" s="101">
        <v>486</v>
      </c>
      <c r="G18" s="102">
        <v>2016</v>
      </c>
      <c r="H18" s="52">
        <v>7500</v>
      </c>
      <c r="I18" s="5"/>
      <c r="J18" s="5"/>
    </row>
    <row r="19" spans="2:10" ht="15.75">
      <c r="B19" s="55" t="s">
        <v>291</v>
      </c>
      <c r="C19" s="56" t="s">
        <v>13</v>
      </c>
      <c r="D19" s="58" t="s">
        <v>532</v>
      </c>
      <c r="E19" s="62" t="s">
        <v>498</v>
      </c>
      <c r="F19" s="101">
        <v>486</v>
      </c>
      <c r="G19" s="102">
        <v>2016</v>
      </c>
      <c r="H19" s="52">
        <v>7500</v>
      </c>
      <c r="I19" s="5"/>
      <c r="J19" s="5"/>
    </row>
    <row r="20" spans="2:10" ht="15.75">
      <c r="B20" s="55" t="s">
        <v>292</v>
      </c>
      <c r="C20" s="56" t="s">
        <v>14</v>
      </c>
      <c r="D20" s="58" t="s">
        <v>532</v>
      </c>
      <c r="E20" s="62" t="s">
        <v>498</v>
      </c>
      <c r="F20" s="101">
        <v>486</v>
      </c>
      <c r="G20" s="102">
        <v>2016</v>
      </c>
      <c r="H20" s="52">
        <v>7500</v>
      </c>
      <c r="I20" s="5"/>
      <c r="J20" s="5"/>
    </row>
    <row r="21" spans="2:10" ht="15.75">
      <c r="B21" s="55" t="s">
        <v>293</v>
      </c>
      <c r="C21" s="56" t="s">
        <v>15</v>
      </c>
      <c r="D21" s="58" t="s">
        <v>532</v>
      </c>
      <c r="E21" s="62" t="s">
        <v>498</v>
      </c>
      <c r="F21" s="101">
        <v>486</v>
      </c>
      <c r="G21" s="102">
        <v>2016</v>
      </c>
      <c r="H21" s="52">
        <v>7500</v>
      </c>
      <c r="I21" s="5"/>
      <c r="J21" s="5"/>
    </row>
    <row r="22" spans="2:10" ht="15.75">
      <c r="B22" s="55" t="s">
        <v>294</v>
      </c>
      <c r="C22" s="56" t="s">
        <v>295</v>
      </c>
      <c r="D22" s="58" t="s">
        <v>532</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AMARAJI</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67500</v>
      </c>
      <c r="F10" s="5"/>
      <c r="G10" s="5"/>
      <c r="I10" s="100" t="s">
        <v>498</v>
      </c>
    </row>
    <row r="11" spans="2:9" ht="15.75">
      <c r="B11" s="55" t="s">
        <v>283</v>
      </c>
      <c r="C11" s="56" t="s">
        <v>5</v>
      </c>
      <c r="D11" s="63" t="s">
        <v>535</v>
      </c>
      <c r="E11" s="52">
        <v>67500</v>
      </c>
      <c r="F11" s="5"/>
      <c r="G11" s="5"/>
      <c r="I11" s="99" t="s">
        <v>499</v>
      </c>
    </row>
    <row r="12" spans="2:9" ht="15.75">
      <c r="B12" s="55" t="s">
        <v>284</v>
      </c>
      <c r="C12" s="56" t="s">
        <v>6</v>
      </c>
      <c r="D12" s="63" t="s">
        <v>535</v>
      </c>
      <c r="E12" s="52">
        <v>67500</v>
      </c>
      <c r="F12" s="5"/>
      <c r="G12" s="5"/>
      <c r="I12" s="99" t="s">
        <v>500</v>
      </c>
    </row>
    <row r="13" spans="2:9" ht="15.75">
      <c r="B13" s="55" t="s">
        <v>285</v>
      </c>
      <c r="C13" s="56" t="s">
        <v>7</v>
      </c>
      <c r="D13" s="63" t="s">
        <v>535</v>
      </c>
      <c r="E13" s="52">
        <v>67500</v>
      </c>
      <c r="F13" s="5"/>
      <c r="G13" s="5"/>
      <c r="I13" s="99" t="s">
        <v>501</v>
      </c>
    </row>
    <row r="14" spans="2:7" ht="15.75">
      <c r="B14" s="55" t="s">
        <v>286</v>
      </c>
      <c r="C14" s="56" t="s">
        <v>8</v>
      </c>
      <c r="D14" s="63" t="s">
        <v>535</v>
      </c>
      <c r="E14" s="52">
        <v>67500</v>
      </c>
      <c r="F14" s="5"/>
      <c r="G14" s="5"/>
    </row>
    <row r="15" spans="2:7" ht="15.75">
      <c r="B15" s="55" t="s">
        <v>287</v>
      </c>
      <c r="C15" s="56" t="s">
        <v>9</v>
      </c>
      <c r="D15" s="63" t="s">
        <v>535</v>
      </c>
      <c r="E15" s="52">
        <v>67500</v>
      </c>
      <c r="F15" s="5"/>
      <c r="G15" s="5"/>
    </row>
    <row r="16" spans="2:7" ht="15.75">
      <c r="B16" s="55" t="s">
        <v>288</v>
      </c>
      <c r="C16" s="56" t="s">
        <v>10</v>
      </c>
      <c r="D16" s="63" t="s">
        <v>535</v>
      </c>
      <c r="E16" s="52">
        <v>67500</v>
      </c>
      <c r="F16" s="5"/>
      <c r="G16" s="5"/>
    </row>
    <row r="17" spans="2:7" ht="15.75">
      <c r="B17" s="55" t="s">
        <v>289</v>
      </c>
      <c r="C17" s="56" t="s">
        <v>11</v>
      </c>
      <c r="D17" s="63" t="s">
        <v>535</v>
      </c>
      <c r="E17" s="52">
        <v>67500</v>
      </c>
      <c r="F17" s="5"/>
      <c r="G17" s="5"/>
    </row>
    <row r="18" spans="2:7" ht="15.75">
      <c r="B18" s="55" t="s">
        <v>290</v>
      </c>
      <c r="C18" s="56" t="s">
        <v>12</v>
      </c>
      <c r="D18" s="63" t="s">
        <v>535</v>
      </c>
      <c r="E18" s="52">
        <v>67500</v>
      </c>
      <c r="F18" s="5"/>
      <c r="G18" s="5"/>
    </row>
    <row r="19" spans="2:7" ht="15.75">
      <c r="B19" s="55" t="s">
        <v>291</v>
      </c>
      <c r="C19" s="56" t="s">
        <v>13</v>
      </c>
      <c r="D19" s="63" t="s">
        <v>535</v>
      </c>
      <c r="E19" s="52">
        <v>84343.14</v>
      </c>
      <c r="F19" s="5"/>
      <c r="G19" s="5"/>
    </row>
    <row r="20" spans="2:7" ht="15.75">
      <c r="B20" s="55" t="s">
        <v>292</v>
      </c>
      <c r="C20" s="56" t="s">
        <v>14</v>
      </c>
      <c r="D20" s="63" t="s">
        <v>535</v>
      </c>
      <c r="E20" s="52">
        <v>84343.14</v>
      </c>
      <c r="F20" s="5"/>
      <c r="G20" s="5"/>
    </row>
    <row r="21" spans="2:7" ht="15.75">
      <c r="B21" s="55" t="s">
        <v>293</v>
      </c>
      <c r="C21" s="56" t="s">
        <v>15</v>
      </c>
      <c r="D21" s="63" t="s">
        <v>535</v>
      </c>
      <c r="E21" s="52">
        <v>169943.4</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5"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9" sqref="H19"/>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AMARAJI</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v>
      </c>
      <c r="G10" s="102">
        <v>2017</v>
      </c>
      <c r="H10" s="52">
        <v>7500</v>
      </c>
      <c r="I10" s="5"/>
      <c r="J10" s="5"/>
      <c r="L10" s="100" t="s">
        <v>498</v>
      </c>
    </row>
    <row r="11" spans="2:12" ht="15.75">
      <c r="B11" s="55" t="s">
        <v>283</v>
      </c>
      <c r="C11" s="56" t="s">
        <v>5</v>
      </c>
      <c r="D11" s="58" t="s">
        <v>536</v>
      </c>
      <c r="E11" s="62" t="s">
        <v>498</v>
      </c>
      <c r="F11" s="101">
        <v>2</v>
      </c>
      <c r="G11" s="102">
        <v>2017</v>
      </c>
      <c r="H11" s="52">
        <v>7500</v>
      </c>
      <c r="I11" s="5"/>
      <c r="J11" s="5"/>
      <c r="L11" s="99" t="s">
        <v>499</v>
      </c>
    </row>
    <row r="12" spans="2:12" ht="15.75">
      <c r="B12" s="55" t="s">
        <v>284</v>
      </c>
      <c r="C12" s="56" t="s">
        <v>6</v>
      </c>
      <c r="D12" s="58" t="s">
        <v>536</v>
      </c>
      <c r="E12" s="62" t="s">
        <v>498</v>
      </c>
      <c r="F12" s="101">
        <v>2</v>
      </c>
      <c r="G12" s="102">
        <v>2017</v>
      </c>
      <c r="H12" s="52">
        <v>7500</v>
      </c>
      <c r="I12" s="5"/>
      <c r="J12" s="5"/>
      <c r="L12" s="99" t="s">
        <v>500</v>
      </c>
    </row>
    <row r="13" spans="2:12" ht="15.75">
      <c r="B13" s="55" t="s">
        <v>285</v>
      </c>
      <c r="C13" s="56" t="s">
        <v>7</v>
      </c>
      <c r="D13" s="58" t="s">
        <v>536</v>
      </c>
      <c r="E13" s="62" t="s">
        <v>498</v>
      </c>
      <c r="F13" s="101">
        <v>2</v>
      </c>
      <c r="G13" s="102">
        <v>2017</v>
      </c>
      <c r="H13" s="52">
        <v>7500</v>
      </c>
      <c r="I13" s="5"/>
      <c r="J13" s="5"/>
      <c r="L13" s="99" t="s">
        <v>501</v>
      </c>
    </row>
    <row r="14" spans="2:10" ht="15.75">
      <c r="B14" s="55" t="s">
        <v>286</v>
      </c>
      <c r="C14" s="56" t="s">
        <v>8</v>
      </c>
      <c r="D14" s="58" t="s">
        <v>536</v>
      </c>
      <c r="E14" s="62" t="s">
        <v>498</v>
      </c>
      <c r="F14" s="101">
        <v>2</v>
      </c>
      <c r="G14" s="102">
        <v>2017</v>
      </c>
      <c r="H14" s="52">
        <v>7500</v>
      </c>
      <c r="I14" s="5"/>
      <c r="J14" s="5"/>
    </row>
    <row r="15" spans="2:10" ht="15.75">
      <c r="B15" s="55" t="s">
        <v>287</v>
      </c>
      <c r="C15" s="56" t="s">
        <v>9</v>
      </c>
      <c r="D15" s="58" t="s">
        <v>536</v>
      </c>
      <c r="E15" s="62" t="s">
        <v>498</v>
      </c>
      <c r="F15" s="101">
        <v>2</v>
      </c>
      <c r="G15" s="102">
        <v>2017</v>
      </c>
      <c r="H15" s="52">
        <v>7500</v>
      </c>
      <c r="I15" s="5"/>
      <c r="J15" s="5"/>
    </row>
    <row r="16" spans="2:10" ht="15.75">
      <c r="B16" s="55" t="s">
        <v>288</v>
      </c>
      <c r="C16" s="56" t="s">
        <v>10</v>
      </c>
      <c r="D16" s="58" t="s">
        <v>536</v>
      </c>
      <c r="E16" s="62" t="s">
        <v>498</v>
      </c>
      <c r="F16" s="101">
        <v>2</v>
      </c>
      <c r="G16" s="102">
        <v>2017</v>
      </c>
      <c r="H16" s="52">
        <v>7500</v>
      </c>
      <c r="I16" s="5"/>
      <c r="J16" s="5"/>
    </row>
    <row r="17" spans="2:10" ht="15.75">
      <c r="B17" s="55" t="s">
        <v>289</v>
      </c>
      <c r="C17" s="56" t="s">
        <v>11</v>
      </c>
      <c r="D17" s="58" t="s">
        <v>536</v>
      </c>
      <c r="E17" s="62" t="s">
        <v>498</v>
      </c>
      <c r="F17" s="101">
        <v>2</v>
      </c>
      <c r="G17" s="102">
        <v>2017</v>
      </c>
      <c r="H17" s="52">
        <v>7500</v>
      </c>
      <c r="I17" s="5"/>
      <c r="J17" s="5"/>
    </row>
    <row r="18" spans="2:10" ht="15.75">
      <c r="B18" s="55" t="s">
        <v>290</v>
      </c>
      <c r="C18" s="56" t="s">
        <v>12</v>
      </c>
      <c r="D18" s="58" t="s">
        <v>536</v>
      </c>
      <c r="E18" s="62" t="s">
        <v>498</v>
      </c>
      <c r="F18" s="101">
        <v>2</v>
      </c>
      <c r="G18" s="102">
        <v>2017</v>
      </c>
      <c r="H18" s="52">
        <v>7500</v>
      </c>
      <c r="I18" s="5"/>
      <c r="J18" s="5"/>
    </row>
    <row r="19" spans="2:10" ht="15.75">
      <c r="B19" s="55" t="s">
        <v>291</v>
      </c>
      <c r="C19" s="56" t="s">
        <v>13</v>
      </c>
      <c r="D19" s="58" t="s">
        <v>536</v>
      </c>
      <c r="E19" s="62" t="s">
        <v>498</v>
      </c>
      <c r="F19" s="101">
        <v>2</v>
      </c>
      <c r="G19" s="102">
        <v>2017</v>
      </c>
      <c r="H19" s="52">
        <v>7500</v>
      </c>
      <c r="I19" s="5"/>
      <c r="J19" s="5"/>
    </row>
    <row r="20" spans="2:10" ht="15.75">
      <c r="B20" s="55" t="s">
        <v>292</v>
      </c>
      <c r="C20" s="56" t="s">
        <v>14</v>
      </c>
      <c r="D20" s="58" t="s">
        <v>536</v>
      </c>
      <c r="E20" s="62" t="s">
        <v>498</v>
      </c>
      <c r="F20" s="101">
        <v>2</v>
      </c>
      <c r="G20" s="102">
        <v>2017</v>
      </c>
      <c r="H20" s="52">
        <v>7500</v>
      </c>
      <c r="I20" s="5"/>
      <c r="J20" s="5"/>
    </row>
    <row r="21" spans="2:10" ht="15.75">
      <c r="B21" s="55" t="s">
        <v>293</v>
      </c>
      <c r="C21" s="56" t="s">
        <v>15</v>
      </c>
      <c r="D21" s="58" t="s">
        <v>536</v>
      </c>
      <c r="E21" s="62" t="s">
        <v>498</v>
      </c>
      <c r="F21" s="101">
        <v>2</v>
      </c>
      <c r="G21" s="102">
        <v>2017</v>
      </c>
      <c r="H21" s="52">
        <v>7500</v>
      </c>
      <c r="I21" s="5"/>
      <c r="J21" s="5"/>
    </row>
    <row r="22" spans="2:10" ht="15.75">
      <c r="B22" s="55" t="s">
        <v>294</v>
      </c>
      <c r="C22" s="56" t="s">
        <v>295</v>
      </c>
      <c r="D22" s="58" t="s">
        <v>536</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5"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AMARAJI</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9371.46</v>
      </c>
      <c r="F19" s="5"/>
      <c r="G19" s="5"/>
    </row>
    <row r="20" spans="2:7" ht="15.75">
      <c r="B20" s="55" t="s">
        <v>292</v>
      </c>
      <c r="C20" s="56" t="s">
        <v>14</v>
      </c>
      <c r="D20" s="58" t="s">
        <v>536</v>
      </c>
      <c r="E20" s="52">
        <v>9371.46</v>
      </c>
      <c r="F20" s="5"/>
      <c r="G20" s="5"/>
    </row>
    <row r="21" spans="2:7" ht="15.75">
      <c r="B21" s="55" t="s">
        <v>293</v>
      </c>
      <c r="C21" s="56" t="s">
        <v>15</v>
      </c>
      <c r="D21" s="58" t="s">
        <v>536</v>
      </c>
      <c r="E21" s="52">
        <v>19462.68</v>
      </c>
      <c r="F21" s="5"/>
      <c r="G21" s="5"/>
    </row>
    <row r="22" spans="2:7" ht="15.75">
      <c r="B22" s="55" t="s">
        <v>294</v>
      </c>
      <c r="C22" s="56" t="s">
        <v>295</v>
      </c>
      <c r="D22" s="58" t="s">
        <v>536</v>
      </c>
      <c r="E22" s="52"/>
      <c r="F22" s="5"/>
      <c r="G22" s="5"/>
    </row>
    <row r="23" spans="2:7" ht="15.75">
      <c r="B23" s="55"/>
      <c r="C23" s="56" t="s">
        <v>35</v>
      </c>
      <c r="D23" s="58"/>
      <c r="E23" s="167">
        <f>SUM(E10:E22)</f>
        <v>105705.59999999998</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5"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LIVIA</cp:lastModifiedBy>
  <cp:lastPrinted>2016-03-02T12:44:26Z</cp:lastPrinted>
  <dcterms:created xsi:type="dcterms:W3CDTF">2010-03-02T11:44:00Z</dcterms:created>
  <dcterms:modified xsi:type="dcterms:W3CDTF">2024-03-28T01:31:04Z</dcterms:modified>
  <cp:category/>
  <cp:version/>
  <cp:contentType/>
  <cp:contentStatus/>
</cp:coreProperties>
</file>